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1340" windowHeight="8835" activeTab="0"/>
  </bookViews>
  <sheets>
    <sheet name="Αρχική" sheetId="1" r:id="rId1"/>
    <sheet name="Μη Επαναλαμβανόμενες Χρεώσεις" sheetId="2" r:id="rId2"/>
    <sheet name="Τέλη Σταθμού Βάσης" sheetId="3" r:id="rId3"/>
    <sheet name="Τέλη Πυλώνα" sheetId="4" r:id="rId4"/>
    <sheet name="Συγκεντρωτικός Πίνακας Τελών" sheetId="5" r:id="rId5"/>
  </sheets>
  <definedNames>
    <definedName name="_ftn1" localSheetId="3">'Τέλη Πυλώνα'!$C$21</definedName>
    <definedName name="_ftnref1" localSheetId="3">'Τέλη Πυλώνα'!$D$16</definedName>
  </definedNames>
  <calcPr fullCalcOnLoad="1"/>
</workbook>
</file>

<file path=xl/sharedStrings.xml><?xml version="1.0" encoding="utf-8"?>
<sst xmlns="http://schemas.openxmlformats.org/spreadsheetml/2006/main" count="115" uniqueCount="76">
  <si>
    <t>Μη Επαναλαμβανόμενες Χρεώσεις Συνεγκατάστασης</t>
  </si>
  <si>
    <t>Περιοδικές Χρεώσεις Συνεγκατάστασης</t>
  </si>
  <si>
    <t>Τέλος Διεξαγωγής Τεχνικής Μελέτης</t>
  </si>
  <si>
    <t>Α</t>
  </si>
  <si>
    <t>Β</t>
  </si>
  <si>
    <t>ΝΑΙ</t>
  </si>
  <si>
    <t>Ετοιμασία Προσφοράς</t>
  </si>
  <si>
    <t>Tέλος Διαμόρφωσης του Χώρου Συνεγκατάστασης</t>
  </si>
  <si>
    <t xml:space="preserve">Έξοδα Εξασφάλισης Αδειών </t>
  </si>
  <si>
    <t>Έξοδα για άλλες διοικητικές πράξεις</t>
  </si>
  <si>
    <t>Έξοδα εκτέλεση εργασιών διαμόρφωση χώρου.</t>
  </si>
  <si>
    <t>Έξοδα σχεδιασμού και εγκατάστασης ηλεκτρομηχανολογικού εξοπλισμού</t>
  </si>
  <si>
    <t>Με συνεχή και εναλλασσόμενη τάση</t>
  </si>
  <si>
    <t>-</t>
  </si>
  <si>
    <t>Συνολική μη Επαναλαμβανόμενη Χρέωση</t>
  </si>
  <si>
    <t>Α.1</t>
  </si>
  <si>
    <t>Α.2</t>
  </si>
  <si>
    <t>Α.3</t>
  </si>
  <si>
    <t>Εντός κτιρίου (αγροτικές περιοχές)</t>
  </si>
  <si>
    <t>Εντός κτιρίου ( αστικές περιοχές)</t>
  </si>
  <si>
    <t>Α.4</t>
  </si>
  <si>
    <t>Σε οροφή κτιρίου ( αγροτικές περιοχές)</t>
  </si>
  <si>
    <t>Α.5</t>
  </si>
  <si>
    <t>Α.6</t>
  </si>
  <si>
    <t>Σε περίβολο (αστικές περιοχές)</t>
  </si>
  <si>
    <t>Σε περίβολο (αγροτικές περιοχές)</t>
  </si>
  <si>
    <t>Α.7.1</t>
  </si>
  <si>
    <t>Α.7</t>
  </si>
  <si>
    <t>Α.7.2</t>
  </si>
  <si>
    <t>Β.1</t>
  </si>
  <si>
    <t>Β.2</t>
  </si>
  <si>
    <t>Β.3</t>
  </si>
  <si>
    <t xml:space="preserve">Εναλλασσόμενη τάση </t>
  </si>
  <si>
    <t>Kw</t>
  </si>
  <si>
    <r>
      <t>m</t>
    </r>
    <r>
      <rPr>
        <b/>
        <sz val="10"/>
        <rFont val="Calibri"/>
        <family val="2"/>
      </rPr>
      <t>²</t>
    </r>
  </si>
  <si>
    <t>Έξοδα μετακίνησης και επανεγκατάστασης εξοπλισμού</t>
  </si>
  <si>
    <t>Σε οροφή κτιρίου ( αστικές περιοχές)</t>
  </si>
  <si>
    <t>Συνολική Περιοδική Χρέωση</t>
  </si>
  <si>
    <t xml:space="preserve">Συνεγκατάσταση Εξοπλισμού Σταθμού Βάσης </t>
  </si>
  <si>
    <t>Μελέτη για Στατικότητα Πυλώνα/Ιστού</t>
  </si>
  <si>
    <t>Άλλα έξοδα ( χώρος για να καταχωρηση επιπροσθετων εξοδων)</t>
  </si>
  <si>
    <t>Έξοδα εγκατάστασης πυλώνα/ιστού</t>
  </si>
  <si>
    <t>Έξοδα αφαίρεσης παλιού πυλώνα/ιστού</t>
  </si>
  <si>
    <t>Συνεγκατάσταση Κεραιών σε Πυλώνα/Ιστό</t>
  </si>
  <si>
    <t>Εάν Ναι να συμπληρωθεί το ποσό χρέωσης</t>
  </si>
  <si>
    <t>€</t>
  </si>
  <si>
    <t xml:space="preserve">Ηλεκτρομηχανολογικές διευκολύνσεις </t>
  </si>
  <si>
    <t>NAI</t>
  </si>
  <si>
    <t xml:space="preserve">Πλεγματοειδής Πύργος </t>
  </si>
  <si>
    <t xml:space="preserve">Αυτοστηριζόμενος πύργος τύπου σωλήνα </t>
  </si>
  <si>
    <t xml:space="preserve">Αυτοστηριζόμενος πύργος τύπου πλατφόρμα </t>
  </si>
  <si>
    <t>Ετήσιο Τέλος Συνεγκατάστασης Σταθμού Βάσης</t>
  </si>
  <si>
    <t>Αρχική</t>
  </si>
  <si>
    <t>Συνολικά Τρέχοντα μέτρα πυλώνα*</t>
  </si>
  <si>
    <t>*</t>
  </si>
  <si>
    <t>Τα συνολικά τρέχοντα μέτρα υπολογίζονται ανά είδος πυλώνα λαμβάνοντας υπόψη τον αριθμό των ακμών, το ύψος του πυλώνα και για ενός συγκεκριμένου τύπου πυλώνα το ύψος των ακμών σύμφωνα με το παράρτημα ΙΙ του Διατάγματος ΚΔΠ 247/2013, ως ισχύει τροποποιηθέν.</t>
  </si>
  <si>
    <t>Γ</t>
  </si>
  <si>
    <t>Τέλος ανά Τρέχον Μέτρο</t>
  </si>
  <si>
    <t>Ετήσιο κόστος</t>
  </si>
  <si>
    <t>Γ.1</t>
  </si>
  <si>
    <t>Τέλος ανά τρέχον μέτρο</t>
  </si>
  <si>
    <t>Γ.2</t>
  </si>
  <si>
    <t>Δ</t>
  </si>
  <si>
    <t xml:space="preserve">Υπολογισμός Ετήσιου Τέλους </t>
  </si>
  <si>
    <t>Δ.1</t>
  </si>
  <si>
    <t>Δ.2</t>
  </si>
  <si>
    <t xml:space="preserve">Κεραίες </t>
  </si>
  <si>
    <t xml:space="preserve">Μικροκυματικές κεραίες </t>
  </si>
  <si>
    <t>Αριθμός κεραιών</t>
  </si>
  <si>
    <t>Ύψος κεραιών</t>
  </si>
  <si>
    <t>Συνολικά Αιτούμενα Μέτρα</t>
  </si>
  <si>
    <t>Συνολικό Ετήσιο Τέλος Χρήσης Πυλώνα</t>
  </si>
  <si>
    <t>ΣυγκεντρωτικόςΠίνακας Τελών</t>
  </si>
  <si>
    <t>Συγκεντρωτικός Πίνακας Τελών</t>
  </si>
  <si>
    <t>Μοντέλο υπολογισμού του κόστους για συνεγκατάσταση συστημάτων κεραιών</t>
  </si>
  <si>
    <t xml:space="preserve">Συνολικό  Ετήσιο Τελος Συνεγκατάσταση Εξοπλισμού Σταθμού Βάσης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</si>
</sst>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
    <numFmt numFmtId="174" formatCode="#,##0.0"/>
    <numFmt numFmtId="175" formatCode="0.000"/>
    <numFmt numFmtId="176" formatCode="0.00000"/>
    <numFmt numFmtId="177" formatCode="0.0000"/>
    <numFmt numFmtId="178" formatCode="0.00000000"/>
    <numFmt numFmtId="179" formatCode="0.0000000"/>
    <numFmt numFmtId="180" formatCode="0.000000"/>
    <numFmt numFmtId="181" formatCode="[$€-2]\ #,##0.00"/>
    <numFmt numFmtId="182" formatCode="[$€-2]\ #,##0.00;\-[$€-2]\ #,##0.00"/>
    <numFmt numFmtId="183" formatCode="#,##0.00_ ;\-#,##0.00\ "/>
    <numFmt numFmtId="184" formatCode="&quot;Yes&quot;;&quot;Yes&quot;;&quot;No&quot;"/>
    <numFmt numFmtId="185" formatCode="&quot;True&quot;;&quot;True&quot;;&quot;False&quot;"/>
    <numFmt numFmtId="186" formatCode="&quot;On&quot;;&quot;On&quot;;&quot;Off&quot;"/>
    <numFmt numFmtId="187" formatCode="[$€-2]\ #,##0.00_);[Red]\([$€-2]\ #,##0.00\)"/>
    <numFmt numFmtId="188" formatCode="#,##0_ ;\-#,##0\ "/>
    <numFmt numFmtId="189" formatCode="[$-809]dd\ mmmm\ yyyy"/>
  </numFmts>
  <fonts count="89">
    <font>
      <sz val="10"/>
      <name val="Arial"/>
      <family val="0"/>
    </font>
    <font>
      <sz val="10"/>
      <name val="Tahoma"/>
      <family val="2"/>
    </font>
    <font>
      <b/>
      <sz val="10"/>
      <name val="Tahoma"/>
      <family val="2"/>
    </font>
    <font>
      <sz val="8"/>
      <name val="Arial"/>
      <family val="0"/>
    </font>
    <font>
      <b/>
      <sz val="12"/>
      <name val="Tahoma"/>
      <family val="2"/>
    </font>
    <font>
      <b/>
      <i/>
      <sz val="10"/>
      <color indexed="10"/>
      <name val="Tahoma"/>
      <family val="2"/>
    </font>
    <font>
      <b/>
      <sz val="10"/>
      <name val="Arial"/>
      <family val="2"/>
    </font>
    <font>
      <b/>
      <i/>
      <sz val="10"/>
      <name val="Arial"/>
      <family val="2"/>
    </font>
    <font>
      <b/>
      <sz val="10"/>
      <name val="Calibri"/>
      <family val="2"/>
    </font>
    <font>
      <sz val="11"/>
      <name val="Calibri"/>
      <family val="2"/>
    </font>
    <font>
      <sz val="10"/>
      <name val="Calibri"/>
      <family val="2"/>
    </font>
    <font>
      <sz val="1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b/>
      <sz val="10"/>
      <color indexed="9"/>
      <name val="Tahoma"/>
      <family val="2"/>
    </font>
    <font>
      <sz val="8"/>
      <color indexed="9"/>
      <name val="Arial"/>
      <family val="2"/>
    </font>
    <font>
      <b/>
      <sz val="10"/>
      <color indexed="9"/>
      <name val="Arial"/>
      <family val="2"/>
    </font>
    <font>
      <b/>
      <sz val="11"/>
      <name val="Cambria"/>
      <family val="1"/>
    </font>
    <font>
      <sz val="11"/>
      <name val="Cambria"/>
      <family val="1"/>
    </font>
    <font>
      <sz val="12"/>
      <name val="Cambria"/>
      <family val="1"/>
    </font>
    <font>
      <b/>
      <sz val="12"/>
      <name val="Cambria"/>
      <family val="1"/>
    </font>
    <font>
      <sz val="10"/>
      <name val="Cambria"/>
      <family val="1"/>
    </font>
    <font>
      <b/>
      <i/>
      <sz val="14"/>
      <name val="Cambria"/>
      <family val="1"/>
    </font>
    <font>
      <b/>
      <i/>
      <sz val="14"/>
      <color indexed="10"/>
      <name val="Tahoma"/>
      <family val="2"/>
    </font>
    <font>
      <b/>
      <sz val="10"/>
      <name val="Cambria"/>
      <family val="1"/>
    </font>
    <font>
      <u val="single"/>
      <sz val="11"/>
      <color indexed="12"/>
      <name val="Cambria"/>
      <family val="1"/>
    </font>
    <font>
      <b/>
      <i/>
      <sz val="14"/>
      <color indexed="10"/>
      <name val="Cambria"/>
      <family val="1"/>
    </font>
    <font>
      <b/>
      <sz val="12"/>
      <color indexed="18"/>
      <name val="Cambria"/>
      <family val="1"/>
    </font>
    <font>
      <b/>
      <i/>
      <sz val="12"/>
      <name val="Cambria"/>
      <family val="1"/>
    </font>
    <font>
      <b/>
      <sz val="11"/>
      <color indexed="10"/>
      <name val="Cambria"/>
      <family val="1"/>
    </font>
    <font>
      <b/>
      <i/>
      <sz val="12"/>
      <color indexed="10"/>
      <name val="Cambria"/>
      <family val="1"/>
    </font>
    <font>
      <b/>
      <sz val="14"/>
      <color indexed="9"/>
      <name val="Cambria"/>
      <family val="1"/>
    </font>
    <font>
      <u val="single"/>
      <sz val="12"/>
      <color indexed="12"/>
      <name val="Cambria"/>
      <family val="1"/>
    </font>
    <font>
      <u val="single"/>
      <sz val="12"/>
      <color indexed="9"/>
      <name val="Cambria"/>
      <family val="1"/>
    </font>
    <font>
      <b/>
      <sz val="11"/>
      <color indexed="9"/>
      <name val="Cambria"/>
      <family val="1"/>
    </font>
    <font>
      <b/>
      <sz val="10"/>
      <color indexed="9"/>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b/>
      <sz val="10"/>
      <color theme="0"/>
      <name val="Tahoma"/>
      <family val="2"/>
    </font>
    <font>
      <sz val="8"/>
      <color theme="0"/>
      <name val="Arial"/>
      <family val="2"/>
    </font>
    <font>
      <b/>
      <sz val="10"/>
      <color theme="0"/>
      <name val="Arial"/>
      <family val="2"/>
    </font>
    <font>
      <b/>
      <i/>
      <sz val="10"/>
      <color rgb="FFFF0000"/>
      <name val="Tahoma"/>
      <family val="2"/>
    </font>
    <font>
      <b/>
      <i/>
      <sz val="14"/>
      <color rgb="FFFF0000"/>
      <name val="Tahoma"/>
      <family val="2"/>
    </font>
    <font>
      <u val="single"/>
      <sz val="11"/>
      <color theme="10"/>
      <name val="Cambria"/>
      <family val="1"/>
    </font>
    <font>
      <b/>
      <i/>
      <sz val="14"/>
      <color rgb="FFFF0000"/>
      <name val="Cambria"/>
      <family val="1"/>
    </font>
    <font>
      <b/>
      <sz val="12"/>
      <color theme="3" tint="-0.24997000396251678"/>
      <name val="Cambria"/>
      <family val="1"/>
    </font>
    <font>
      <b/>
      <sz val="11"/>
      <color rgb="FFFF0000"/>
      <name val="Cambria"/>
      <family val="1"/>
    </font>
    <font>
      <b/>
      <i/>
      <sz val="12"/>
      <color rgb="FFFF0000"/>
      <name val="Cambria"/>
      <family val="1"/>
    </font>
    <font>
      <b/>
      <sz val="14"/>
      <color theme="0"/>
      <name val="Cambria"/>
      <family val="1"/>
    </font>
    <font>
      <u val="single"/>
      <sz val="12"/>
      <color theme="10"/>
      <name val="Cambria"/>
      <family val="1"/>
    </font>
    <font>
      <u val="single"/>
      <sz val="12"/>
      <color theme="0"/>
      <name val="Cambria"/>
      <family val="1"/>
    </font>
    <font>
      <b/>
      <sz val="11"/>
      <color theme="0"/>
      <name val="Cambria"/>
      <family val="1"/>
    </font>
    <font>
      <b/>
      <sz val="10"/>
      <color theme="0"/>
      <name val="Cambria"/>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bgColor indexed="64"/>
      </patternFill>
    </fill>
    <fill>
      <patternFill patternType="solid">
        <fgColor theme="3" tint="0.7999799847602844"/>
        <bgColor indexed="64"/>
      </patternFill>
    </fill>
    <fill>
      <patternFill patternType="solid">
        <fgColor indexed="13"/>
        <bgColor indexed="64"/>
      </patternFill>
    </fill>
    <fill>
      <patternFill patternType="solid">
        <fgColor theme="3" tint="0.5999900102615356"/>
        <bgColor indexed="64"/>
      </patternFill>
    </fill>
    <fill>
      <patternFill patternType="solid">
        <fgColor rgb="FFFF0000"/>
        <bgColor indexed="64"/>
      </patternFill>
    </fill>
    <fill>
      <patternFill patternType="solid">
        <fgColor rgb="FFFFFF00"/>
        <bgColor indexed="64"/>
      </patternFill>
    </fill>
    <fill>
      <patternFill patternType="solid">
        <fgColor rgb="FFFFC000"/>
        <bgColor indexed="64"/>
      </patternFill>
    </fill>
    <fill>
      <patternFill patternType="solid">
        <fgColor theme="4" tint="-0.24997000396251678"/>
        <bgColor indexed="64"/>
      </patternFill>
    </fill>
    <fill>
      <patternFill patternType="solid">
        <fgColor theme="3" tint="0.39998000860214233"/>
        <bgColor indexed="64"/>
      </patternFill>
    </fill>
    <fill>
      <patternFill patternType="solid">
        <fgColor theme="4" tint="-0.4999699890613556"/>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medium"/>
      <right style="medium"/>
      <top style="medium"/>
      <bottom style="medium"/>
    </border>
    <border>
      <left>
        <color indexed="63"/>
      </left>
      <right style="medium"/>
      <top style="medium"/>
      <bottom style="mediu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165">
    <xf numFmtId="0" fontId="0" fillId="0" borderId="0" xfId="0" applyAlignment="1">
      <alignment/>
    </xf>
    <xf numFmtId="0" fontId="1" fillId="0" borderId="0" xfId="0" applyFont="1" applyAlignment="1">
      <alignment/>
    </xf>
    <xf numFmtId="0" fontId="2" fillId="0" borderId="0" xfId="0" applyFont="1" applyAlignment="1">
      <alignment/>
    </xf>
    <xf numFmtId="0" fontId="4" fillId="0" borderId="0" xfId="0" applyFont="1" applyAlignment="1">
      <alignment/>
    </xf>
    <xf numFmtId="0" fontId="1" fillId="0" borderId="0" xfId="0" applyFont="1" applyFill="1" applyBorder="1" applyAlignment="1">
      <alignment/>
    </xf>
    <xf numFmtId="2" fontId="2" fillId="0" borderId="0" xfId="0" applyNumberFormat="1" applyFont="1" applyFill="1" applyBorder="1" applyAlignment="1">
      <alignment/>
    </xf>
    <xf numFmtId="2" fontId="1" fillId="0" borderId="0" xfId="0" applyNumberFormat="1" applyFont="1" applyFill="1" applyBorder="1" applyAlignment="1">
      <alignment/>
    </xf>
    <xf numFmtId="2" fontId="5" fillId="0" borderId="0" xfId="0" applyNumberFormat="1" applyFont="1" applyFill="1" applyBorder="1" applyAlignment="1">
      <alignment/>
    </xf>
    <xf numFmtId="0" fontId="0" fillId="0" borderId="0" xfId="0" applyFill="1" applyBorder="1" applyAlignment="1">
      <alignment/>
    </xf>
    <xf numFmtId="0" fontId="2" fillId="0" borderId="0" xfId="0" applyFont="1" applyAlignment="1">
      <alignment horizontal="center"/>
    </xf>
    <xf numFmtId="0" fontId="1" fillId="0" borderId="0" xfId="0" applyFont="1" applyAlignment="1">
      <alignment horizontal="center"/>
    </xf>
    <xf numFmtId="0" fontId="1" fillId="0" borderId="0" xfId="0" applyFont="1" applyFill="1" applyBorder="1" applyAlignment="1">
      <alignment horizontal="right"/>
    </xf>
    <xf numFmtId="0" fontId="0" fillId="0" borderId="0" xfId="0" applyFill="1" applyBorder="1" applyAlignment="1">
      <alignment horizontal="center"/>
    </xf>
    <xf numFmtId="0" fontId="1" fillId="0" borderId="0" xfId="0" applyFont="1" applyFill="1" applyBorder="1" applyAlignment="1">
      <alignment horizontal="center"/>
    </xf>
    <xf numFmtId="0" fontId="7" fillId="0" borderId="0" xfId="0" applyFont="1" applyFill="1" applyBorder="1" applyAlignment="1">
      <alignment/>
    </xf>
    <xf numFmtId="0" fontId="6" fillId="0" borderId="10" xfId="0" applyFont="1" applyFill="1" applyBorder="1" applyAlignment="1">
      <alignment horizontal="center" vertical="center"/>
    </xf>
    <xf numFmtId="175" fontId="73" fillId="0" borderId="0" xfId="0" applyNumberFormat="1" applyFont="1" applyFill="1" applyBorder="1" applyAlignment="1">
      <alignment horizontal="center"/>
    </xf>
    <xf numFmtId="0" fontId="74" fillId="0" borderId="0" xfId="0" applyNumberFormat="1" applyFont="1" applyFill="1" applyBorder="1" applyAlignment="1">
      <alignment horizontal="center"/>
    </xf>
    <xf numFmtId="0" fontId="75" fillId="0" borderId="0" xfId="0" applyFont="1" applyFill="1" applyBorder="1" applyAlignment="1">
      <alignment horizontal="center"/>
    </xf>
    <xf numFmtId="43" fontId="0" fillId="0" borderId="0" xfId="42" applyFont="1" applyAlignment="1">
      <alignment horizontal="center" vertical="center"/>
    </xf>
    <xf numFmtId="43" fontId="0" fillId="33" borderId="10" xfId="42" applyFont="1" applyFill="1" applyBorder="1" applyAlignment="1">
      <alignment horizontal="center"/>
    </xf>
    <xf numFmtId="43" fontId="0" fillId="33" borderId="10" xfId="42" applyFont="1" applyFill="1" applyBorder="1" applyAlignment="1">
      <alignment/>
    </xf>
    <xf numFmtId="2" fontId="0" fillId="0" borderId="0" xfId="0" applyNumberFormat="1" applyFill="1" applyBorder="1" applyAlignment="1">
      <alignment horizontal="center"/>
    </xf>
    <xf numFmtId="0" fontId="0" fillId="0" borderId="0" xfId="0" applyFill="1" applyBorder="1" applyAlignment="1">
      <alignment horizontal="center" vertical="center"/>
    </xf>
    <xf numFmtId="4" fontId="5" fillId="0" borderId="0" xfId="0" applyNumberFormat="1" applyFont="1" applyFill="1" applyBorder="1" applyAlignment="1">
      <alignment/>
    </xf>
    <xf numFmtId="0" fontId="0" fillId="0" borderId="0" xfId="0" applyBorder="1" applyAlignment="1">
      <alignment/>
    </xf>
    <xf numFmtId="0" fontId="76" fillId="0" borderId="0" xfId="0" applyNumberFormat="1" applyFont="1" applyAlignment="1">
      <alignment horizontal="center"/>
    </xf>
    <xf numFmtId="0" fontId="76" fillId="0" borderId="0" xfId="0" applyFont="1" applyAlignment="1">
      <alignment horizontal="center"/>
    </xf>
    <xf numFmtId="0" fontId="35" fillId="0" borderId="0" xfId="0" applyFont="1" applyAlignment="1">
      <alignment/>
    </xf>
    <xf numFmtId="0" fontId="0" fillId="0" borderId="0" xfId="0" applyFont="1" applyFill="1" applyBorder="1" applyAlignment="1">
      <alignment/>
    </xf>
    <xf numFmtId="0" fontId="35" fillId="14" borderId="11" xfId="0" applyFont="1" applyFill="1" applyBorder="1" applyAlignment="1">
      <alignment/>
    </xf>
    <xf numFmtId="0" fontId="36" fillId="14" borderId="12" xfId="0" applyFont="1" applyFill="1" applyBorder="1" applyAlignment="1">
      <alignment/>
    </xf>
    <xf numFmtId="0" fontId="36" fillId="0" borderId="13" xfId="0" applyFont="1" applyFill="1" applyBorder="1" applyAlignment="1">
      <alignment/>
    </xf>
    <xf numFmtId="0" fontId="36" fillId="0" borderId="0" xfId="0" applyFont="1" applyAlignment="1">
      <alignment/>
    </xf>
    <xf numFmtId="0" fontId="36" fillId="34" borderId="11" xfId="0" applyFont="1" applyFill="1" applyBorder="1" applyAlignment="1">
      <alignment/>
    </xf>
    <xf numFmtId="0" fontId="36" fillId="34" borderId="12" xfId="0" applyFont="1" applyFill="1" applyBorder="1" applyAlignment="1">
      <alignment/>
    </xf>
    <xf numFmtId="0" fontId="35" fillId="35" borderId="10" xfId="0" applyFont="1" applyFill="1" applyBorder="1" applyAlignment="1">
      <alignment/>
    </xf>
    <xf numFmtId="0" fontId="36" fillId="36" borderId="11" xfId="0" applyFont="1" applyFill="1" applyBorder="1" applyAlignment="1">
      <alignment horizontal="center"/>
    </xf>
    <xf numFmtId="0" fontId="36" fillId="0" borderId="13" xfId="0" applyFont="1" applyFill="1" applyBorder="1" applyAlignment="1">
      <alignment horizontal="center"/>
    </xf>
    <xf numFmtId="0" fontId="36" fillId="0" borderId="11" xfId="0" applyFont="1" applyBorder="1" applyAlignment="1">
      <alignment/>
    </xf>
    <xf numFmtId="0" fontId="36" fillId="0" borderId="12" xfId="0" applyFont="1" applyBorder="1" applyAlignment="1">
      <alignment/>
    </xf>
    <xf numFmtId="0" fontId="36" fillId="0" borderId="0" xfId="0" applyFont="1" applyAlignment="1">
      <alignment horizontal="center"/>
    </xf>
    <xf numFmtId="0" fontId="35" fillId="37" borderId="11" xfId="0" applyFont="1" applyFill="1" applyBorder="1" applyAlignment="1">
      <alignment wrapText="1"/>
    </xf>
    <xf numFmtId="0" fontId="36" fillId="37" borderId="12" xfId="0" applyFont="1" applyFill="1" applyBorder="1" applyAlignment="1">
      <alignment/>
    </xf>
    <xf numFmtId="0" fontId="36" fillId="35" borderId="10" xfId="0" applyFont="1" applyFill="1" applyBorder="1" applyAlignment="1">
      <alignment/>
    </xf>
    <xf numFmtId="0" fontId="36" fillId="35" borderId="14" xfId="0" applyFont="1" applyFill="1" applyBorder="1" applyAlignment="1">
      <alignment/>
    </xf>
    <xf numFmtId="0" fontId="36" fillId="35" borderId="10" xfId="0" applyFont="1" applyFill="1" applyBorder="1" applyAlignment="1">
      <alignment wrapText="1"/>
    </xf>
    <xf numFmtId="0" fontId="36" fillId="36" borderId="10" xfId="0" applyFont="1" applyFill="1" applyBorder="1" applyAlignment="1">
      <alignment horizontal="center"/>
    </xf>
    <xf numFmtId="0" fontId="36" fillId="0" borderId="0" xfId="0" applyFont="1" applyFill="1" applyBorder="1" applyAlignment="1">
      <alignment horizontal="center"/>
    </xf>
    <xf numFmtId="0" fontId="36" fillId="38" borderId="15" xfId="0" applyFont="1" applyFill="1" applyBorder="1" applyAlignment="1">
      <alignment/>
    </xf>
    <xf numFmtId="0" fontId="36" fillId="0" borderId="0" xfId="0" applyFont="1" applyFill="1" applyBorder="1" applyAlignment="1">
      <alignment/>
    </xf>
    <xf numFmtId="0" fontId="9" fillId="0" borderId="0" xfId="0" applyFont="1" applyAlignment="1">
      <alignment horizontal="center"/>
    </xf>
    <xf numFmtId="43" fontId="77" fillId="0" borderId="0" xfId="42" applyFont="1" applyFill="1" applyBorder="1" applyAlignment="1">
      <alignment/>
    </xf>
    <xf numFmtId="0" fontId="36" fillId="34" borderId="16" xfId="0" applyFont="1" applyFill="1" applyBorder="1" applyAlignment="1">
      <alignment/>
    </xf>
    <xf numFmtId="0" fontId="36" fillId="34" borderId="17" xfId="0" applyFont="1" applyFill="1" applyBorder="1" applyAlignment="1">
      <alignment/>
    </xf>
    <xf numFmtId="0" fontId="36" fillId="34" borderId="18" xfId="0" applyFont="1" applyFill="1" applyBorder="1" applyAlignment="1">
      <alignment/>
    </xf>
    <xf numFmtId="0" fontId="36" fillId="34" borderId="19" xfId="0" applyFont="1" applyFill="1" applyBorder="1" applyAlignment="1">
      <alignment/>
    </xf>
    <xf numFmtId="0" fontId="35" fillId="37" borderId="15" xfId="0" applyFont="1" applyFill="1" applyBorder="1" applyAlignment="1">
      <alignment/>
    </xf>
    <xf numFmtId="0" fontId="36" fillId="39" borderId="20" xfId="0" applyFont="1" applyFill="1" applyBorder="1" applyAlignment="1">
      <alignment horizontal="center" vertical="center"/>
    </xf>
    <xf numFmtId="0" fontId="36" fillId="39" borderId="10" xfId="0" applyFont="1" applyFill="1" applyBorder="1" applyAlignment="1">
      <alignment horizontal="center" vertical="center"/>
    </xf>
    <xf numFmtId="0" fontId="36" fillId="39" borderId="21" xfId="0" applyFont="1" applyFill="1" applyBorder="1" applyAlignment="1">
      <alignment horizontal="center" vertical="center"/>
    </xf>
    <xf numFmtId="0" fontId="35" fillId="37" borderId="10" xfId="0" applyFont="1" applyFill="1" applyBorder="1" applyAlignment="1">
      <alignment/>
    </xf>
    <xf numFmtId="0" fontId="37" fillId="34" borderId="22" xfId="0" applyFont="1" applyFill="1" applyBorder="1" applyAlignment="1">
      <alignment/>
    </xf>
    <xf numFmtId="0" fontId="37" fillId="34" borderId="23" xfId="0" applyFont="1" applyFill="1" applyBorder="1" applyAlignment="1">
      <alignment/>
    </xf>
    <xf numFmtId="0" fontId="38" fillId="37" borderId="10" xfId="0" applyFont="1" applyFill="1" applyBorder="1" applyAlignment="1">
      <alignment horizontal="center" vertical="center"/>
    </xf>
    <xf numFmtId="0" fontId="37" fillId="35" borderId="10" xfId="0" applyFont="1" applyFill="1" applyBorder="1" applyAlignment="1">
      <alignment horizontal="center" vertical="center"/>
    </xf>
    <xf numFmtId="0" fontId="6" fillId="0" borderId="20" xfId="0" applyFont="1" applyFill="1" applyBorder="1" applyAlignment="1">
      <alignment horizontal="center" vertical="center"/>
    </xf>
    <xf numFmtId="0" fontId="35" fillId="37" borderId="22" xfId="0" applyFont="1" applyFill="1" applyBorder="1" applyAlignment="1">
      <alignment horizontal="left" vertical="center"/>
    </xf>
    <xf numFmtId="0" fontId="36" fillId="35" borderId="11" xfId="0" applyFont="1" applyFill="1" applyBorder="1" applyAlignment="1">
      <alignment/>
    </xf>
    <xf numFmtId="0" fontId="0" fillId="0" borderId="0" xfId="0" applyFont="1" applyAlignment="1">
      <alignment/>
    </xf>
    <xf numFmtId="0" fontId="39" fillId="0" borderId="0" xfId="0" applyFont="1" applyAlignment="1">
      <alignment/>
    </xf>
    <xf numFmtId="0" fontId="36" fillId="38" borderId="19" xfId="0" applyFont="1" applyFill="1" applyBorder="1" applyAlignment="1">
      <alignment/>
    </xf>
    <xf numFmtId="0" fontId="35" fillId="37" borderId="10" xfId="0" applyFont="1" applyFill="1" applyBorder="1" applyAlignment="1">
      <alignment horizontal="left" vertical="center" wrapText="1"/>
    </xf>
    <xf numFmtId="0" fontId="0" fillId="0" borderId="0" xfId="0" applyFont="1" applyFill="1" applyBorder="1" applyAlignment="1">
      <alignment horizontal="center" vertical="center"/>
    </xf>
    <xf numFmtId="43" fontId="0" fillId="0" borderId="0" xfId="42" applyFont="1" applyFill="1" applyBorder="1" applyAlignment="1">
      <alignment/>
    </xf>
    <xf numFmtId="0" fontId="6" fillId="0" borderId="0" xfId="0" applyFont="1" applyFill="1" applyBorder="1" applyAlignment="1">
      <alignment horizontal="center"/>
    </xf>
    <xf numFmtId="0" fontId="6" fillId="0" borderId="0" xfId="0" applyFont="1" applyFill="1" applyBorder="1" applyAlignment="1">
      <alignment/>
    </xf>
    <xf numFmtId="43" fontId="0" fillId="0" borderId="0" xfId="42" applyFont="1" applyFill="1" applyBorder="1" applyAlignment="1">
      <alignment horizontal="center"/>
    </xf>
    <xf numFmtId="0" fontId="6" fillId="0" borderId="0" xfId="0" applyFont="1" applyFill="1" applyBorder="1" applyAlignment="1">
      <alignment horizontal="left" vertical="center"/>
    </xf>
    <xf numFmtId="0" fontId="3" fillId="0" borderId="0" xfId="0" applyFont="1" applyFill="1" applyBorder="1" applyAlignment="1">
      <alignment/>
    </xf>
    <xf numFmtId="0" fontId="1" fillId="0" borderId="0" xfId="0" applyFont="1" applyFill="1" applyBorder="1" applyAlignment="1">
      <alignment horizontal="center" vertical="center"/>
    </xf>
    <xf numFmtId="1" fontId="1" fillId="0" borderId="0" xfId="0" applyNumberFormat="1" applyFont="1" applyFill="1" applyBorder="1" applyAlignment="1">
      <alignment horizontal="center" vertical="center"/>
    </xf>
    <xf numFmtId="0" fontId="0" fillId="0" borderId="0" xfId="0" applyFont="1" applyFill="1" applyBorder="1" applyAlignment="1">
      <alignment wrapText="1"/>
    </xf>
    <xf numFmtId="0" fontId="40" fillId="38" borderId="11" xfId="0" applyFont="1" applyFill="1" applyBorder="1" applyAlignment="1">
      <alignment/>
    </xf>
    <xf numFmtId="0" fontId="10" fillId="0" borderId="0" xfId="0" applyFont="1" applyAlignment="1">
      <alignment/>
    </xf>
    <xf numFmtId="0" fontId="11" fillId="0" borderId="0" xfId="0" applyFont="1" applyAlignment="1">
      <alignment horizontal="center"/>
    </xf>
    <xf numFmtId="181" fontId="78" fillId="0" borderId="24" xfId="0" applyNumberFormat="1" applyFont="1" applyFill="1" applyBorder="1" applyAlignment="1">
      <alignment horizontal="center" vertical="center"/>
    </xf>
    <xf numFmtId="183" fontId="0" fillId="40" borderId="10" xfId="42" applyNumberFormat="1" applyFont="1" applyFill="1" applyBorder="1" applyAlignment="1">
      <alignment horizontal="center" vertical="center"/>
    </xf>
    <xf numFmtId="183" fontId="0" fillId="40" borderId="10" xfId="42" applyNumberFormat="1" applyFont="1" applyFill="1" applyBorder="1" applyAlignment="1">
      <alignment horizontal="center" vertical="center"/>
    </xf>
    <xf numFmtId="1" fontId="6" fillId="40" borderId="10" xfId="0" applyNumberFormat="1" applyFont="1" applyFill="1" applyBorder="1" applyAlignment="1">
      <alignment horizontal="center"/>
    </xf>
    <xf numFmtId="43" fontId="36" fillId="40" borderId="10" xfId="42" applyFont="1" applyFill="1" applyBorder="1" applyAlignment="1">
      <alignment horizontal="center"/>
    </xf>
    <xf numFmtId="2" fontId="36" fillId="40" borderId="10" xfId="0" applyNumberFormat="1" applyFont="1" applyFill="1" applyBorder="1" applyAlignment="1">
      <alignment horizontal="center"/>
    </xf>
    <xf numFmtId="43" fontId="36" fillId="40" borderId="21" xfId="42" applyFont="1" applyFill="1" applyBorder="1" applyAlignment="1">
      <alignment horizontal="center"/>
    </xf>
    <xf numFmtId="0" fontId="42" fillId="0" borderId="0" xfId="0" applyFont="1" applyAlignment="1">
      <alignment horizontal="center"/>
    </xf>
    <xf numFmtId="0" fontId="42" fillId="0" borderId="0" xfId="0" applyFont="1" applyAlignment="1">
      <alignment/>
    </xf>
    <xf numFmtId="0" fontId="73" fillId="0" borderId="0" xfId="0" applyFont="1" applyFill="1" applyAlignment="1">
      <alignment/>
    </xf>
    <xf numFmtId="0" fontId="0" fillId="39" borderId="20" xfId="0" applyFill="1" applyBorder="1" applyAlignment="1">
      <alignment horizontal="center"/>
    </xf>
    <xf numFmtId="0" fontId="2" fillId="0" borderId="0" xfId="57" applyFont="1" applyFill="1" applyBorder="1" applyAlignment="1">
      <alignment horizontal="left" vertical="center" wrapText="1"/>
      <protection/>
    </xf>
    <xf numFmtId="43" fontId="0" fillId="0" borderId="0" xfId="42" applyFont="1" applyFill="1" applyBorder="1" applyAlignment="1">
      <alignment horizontal="center"/>
    </xf>
    <xf numFmtId="0" fontId="0" fillId="39" borderId="10" xfId="0" applyFill="1" applyBorder="1" applyAlignment="1">
      <alignment horizontal="center"/>
    </xf>
    <xf numFmtId="0" fontId="36" fillId="35" borderId="10" xfId="57" applyFont="1" applyFill="1" applyBorder="1" applyAlignment="1">
      <alignment horizontal="left" vertical="center" wrapText="1"/>
      <protection/>
    </xf>
    <xf numFmtId="0" fontId="35" fillId="0" borderId="0" xfId="0" applyFont="1" applyAlignment="1">
      <alignment wrapText="1"/>
    </xf>
    <xf numFmtId="0" fontId="6" fillId="33" borderId="10" xfId="0" applyFont="1" applyFill="1" applyBorder="1" applyAlignment="1">
      <alignment horizontal="center"/>
    </xf>
    <xf numFmtId="0" fontId="42" fillId="0" borderId="0" xfId="0" applyFont="1" applyAlignment="1">
      <alignment horizontal="center" wrapText="1" shrinkToFit="1"/>
    </xf>
    <xf numFmtId="0" fontId="35" fillId="0" borderId="0" xfId="0" applyFont="1" applyFill="1" applyBorder="1" applyAlignment="1">
      <alignment/>
    </xf>
    <xf numFmtId="0" fontId="65" fillId="0" borderId="0" xfId="53" applyAlignment="1" applyProtection="1">
      <alignment/>
      <protection/>
    </xf>
    <xf numFmtId="0" fontId="79" fillId="0" borderId="0" xfId="53" applyFont="1" applyAlignment="1" applyProtection="1">
      <alignment/>
      <protection/>
    </xf>
    <xf numFmtId="0" fontId="40" fillId="0" borderId="0" xfId="0" applyFont="1" applyFill="1" applyBorder="1" applyAlignment="1">
      <alignment/>
    </xf>
    <xf numFmtId="182" fontId="80" fillId="0" borderId="0" xfId="42" applyNumberFormat="1" applyFont="1" applyBorder="1" applyAlignment="1">
      <alignment/>
    </xf>
    <xf numFmtId="0" fontId="10" fillId="0" borderId="0" xfId="0" applyFont="1" applyAlignment="1">
      <alignment horizontal="left" wrapText="1" shrinkToFit="1"/>
    </xf>
    <xf numFmtId="0" fontId="39" fillId="35" borderId="11" xfId="0" applyFont="1" applyFill="1" applyBorder="1" applyAlignment="1">
      <alignment horizontal="center" vertical="center"/>
    </xf>
    <xf numFmtId="0" fontId="39" fillId="0" borderId="0" xfId="0" applyFont="1" applyFill="1" applyBorder="1" applyAlignment="1">
      <alignment horizontal="center" vertical="center"/>
    </xf>
    <xf numFmtId="0" fontId="81" fillId="41" borderId="11" xfId="0" applyFont="1" applyFill="1" applyBorder="1" applyAlignment="1">
      <alignment/>
    </xf>
    <xf numFmtId="0" fontId="35" fillId="42" borderId="12" xfId="0" applyFont="1" applyFill="1" applyBorder="1" applyAlignment="1">
      <alignment/>
    </xf>
    <xf numFmtId="0" fontId="35" fillId="41" borderId="12" xfId="0" applyFont="1" applyFill="1" applyBorder="1" applyAlignment="1">
      <alignment/>
    </xf>
    <xf numFmtId="0" fontId="36" fillId="41" borderId="15" xfId="0" applyFont="1" applyFill="1" applyBorder="1" applyAlignment="1">
      <alignment/>
    </xf>
    <xf numFmtId="0" fontId="36" fillId="42" borderId="15" xfId="0" applyFont="1" applyFill="1" applyBorder="1" applyAlignment="1">
      <alignment/>
    </xf>
    <xf numFmtId="0" fontId="38" fillId="42" borderId="10" xfId="0" applyFont="1" applyFill="1" applyBorder="1" applyAlignment="1">
      <alignment horizontal="center"/>
    </xf>
    <xf numFmtId="0" fontId="35" fillId="37" borderId="10" xfId="0" applyFont="1" applyFill="1" applyBorder="1" applyAlignment="1">
      <alignment horizontal="left" vertical="center"/>
    </xf>
    <xf numFmtId="0" fontId="6" fillId="40" borderId="25" xfId="0" applyFont="1" applyFill="1" applyBorder="1" applyAlignment="1">
      <alignment horizontal="center" vertical="center"/>
    </xf>
    <xf numFmtId="0" fontId="39" fillId="35" borderId="10" xfId="0" applyFont="1" applyFill="1" applyBorder="1" applyAlignment="1">
      <alignment horizontal="center" vertical="center"/>
    </xf>
    <xf numFmtId="0" fontId="0" fillId="0" borderId="0" xfId="0" applyFill="1" applyAlignment="1">
      <alignment/>
    </xf>
    <xf numFmtId="0" fontId="42" fillId="0" borderId="0" xfId="0" applyFont="1" applyFill="1" applyBorder="1" applyAlignment="1">
      <alignment/>
    </xf>
    <xf numFmtId="0" fontId="42" fillId="0" borderId="0" xfId="0" applyFont="1" applyFill="1" applyBorder="1" applyAlignment="1">
      <alignment horizontal="center"/>
    </xf>
    <xf numFmtId="0" fontId="42" fillId="37" borderId="20" xfId="0" applyFont="1" applyFill="1" applyBorder="1" applyAlignment="1">
      <alignment horizontal="center" vertical="center"/>
    </xf>
    <xf numFmtId="43" fontId="39" fillId="40" borderId="10" xfId="42" applyFont="1" applyFill="1" applyBorder="1" applyAlignment="1">
      <alignment horizontal="center" vertical="center"/>
    </xf>
    <xf numFmtId="188" fontId="39" fillId="40" borderId="10" xfId="42" applyNumberFormat="1" applyFont="1" applyFill="1" applyBorder="1" applyAlignment="1">
      <alignment horizontal="center"/>
    </xf>
    <xf numFmtId="2" fontId="39" fillId="40" borderId="10" xfId="0" applyNumberFormat="1" applyFont="1" applyFill="1" applyBorder="1" applyAlignment="1">
      <alignment horizontal="center" vertical="center"/>
    </xf>
    <xf numFmtId="0" fontId="42" fillId="37" borderId="10" xfId="0" applyFont="1" applyFill="1" applyBorder="1" applyAlignment="1">
      <alignment horizontal="center" vertical="center"/>
    </xf>
    <xf numFmtId="0" fontId="35" fillId="37" borderId="20" xfId="57" applyFont="1" applyFill="1" applyBorder="1" applyAlignment="1">
      <alignment horizontal="left" vertical="center" wrapText="1"/>
      <protection/>
    </xf>
    <xf numFmtId="0" fontId="35" fillId="35" borderId="10" xfId="57" applyFont="1" applyFill="1" applyBorder="1" applyAlignment="1">
      <alignment horizontal="left" vertical="center" wrapText="1"/>
      <protection/>
    </xf>
    <xf numFmtId="0" fontId="35" fillId="37" borderId="10" xfId="57" applyFont="1" applyFill="1" applyBorder="1" applyAlignment="1">
      <alignment horizontal="left" vertical="center" wrapText="1"/>
      <protection/>
    </xf>
    <xf numFmtId="0" fontId="46" fillId="38" borderId="11" xfId="0" applyFont="1" applyFill="1" applyBorder="1" applyAlignment="1">
      <alignment/>
    </xf>
    <xf numFmtId="0" fontId="46" fillId="38" borderId="10" xfId="0" applyFont="1" applyFill="1" applyBorder="1" applyAlignment="1">
      <alignment/>
    </xf>
    <xf numFmtId="43" fontId="39" fillId="0" borderId="0" xfId="42" applyFont="1" applyFill="1" applyBorder="1" applyAlignment="1">
      <alignment horizontal="center"/>
    </xf>
    <xf numFmtId="0" fontId="39" fillId="0" borderId="0" xfId="0" applyFont="1" applyFill="1" applyBorder="1" applyAlignment="1">
      <alignment horizontal="center"/>
    </xf>
    <xf numFmtId="0" fontId="39" fillId="0" borderId="0" xfId="0" applyFont="1" applyFill="1" applyBorder="1" applyAlignment="1">
      <alignment horizontal="center" wrapText="1"/>
    </xf>
    <xf numFmtId="0" fontId="39" fillId="40" borderId="10" xfId="0" applyFont="1" applyFill="1" applyBorder="1" applyAlignment="1">
      <alignment horizontal="center"/>
    </xf>
    <xf numFmtId="0" fontId="39" fillId="40" borderId="10" xfId="0" applyFont="1" applyFill="1" applyBorder="1" applyAlignment="1">
      <alignment horizontal="center" vertical="center"/>
    </xf>
    <xf numFmtId="0" fontId="42" fillId="0" borderId="0" xfId="0" applyFont="1" applyBorder="1" applyAlignment="1">
      <alignment wrapText="1"/>
    </xf>
    <xf numFmtId="2" fontId="39" fillId="0" borderId="0" xfId="0" applyNumberFormat="1" applyFont="1" applyFill="1" applyBorder="1" applyAlignment="1">
      <alignment horizontal="center" vertical="center"/>
    </xf>
    <xf numFmtId="2" fontId="39" fillId="33" borderId="10" xfId="0" applyNumberFormat="1" applyFont="1" applyFill="1" applyBorder="1" applyAlignment="1">
      <alignment horizontal="center"/>
    </xf>
    <xf numFmtId="2" fontId="42" fillId="33" borderId="10" xfId="0" applyNumberFormat="1" applyFont="1" applyFill="1" applyBorder="1" applyAlignment="1">
      <alignment horizontal="center"/>
    </xf>
    <xf numFmtId="183" fontId="42" fillId="33" borderId="10" xfId="0" applyNumberFormat="1" applyFont="1" applyFill="1" applyBorder="1" applyAlignment="1">
      <alignment horizontal="center" vertical="top"/>
    </xf>
    <xf numFmtId="2" fontId="82" fillId="0" borderId="10" xfId="0" applyNumberFormat="1" applyFont="1" applyBorder="1" applyAlignment="1">
      <alignment horizontal="center"/>
    </xf>
    <xf numFmtId="0" fontId="39" fillId="40" borderId="10" xfId="0" applyNumberFormat="1" applyFont="1" applyFill="1" applyBorder="1" applyAlignment="1">
      <alignment horizontal="center" vertical="center"/>
    </xf>
    <xf numFmtId="182" fontId="83" fillId="0" borderId="24" xfId="42" applyNumberFormat="1" applyFont="1" applyBorder="1" applyAlignment="1">
      <alignment/>
    </xf>
    <xf numFmtId="0" fontId="0" fillId="0" borderId="13" xfId="0" applyBorder="1" applyAlignment="1">
      <alignment/>
    </xf>
    <xf numFmtId="0" fontId="0" fillId="43" borderId="15" xfId="0" applyFill="1" applyBorder="1" applyAlignment="1">
      <alignment/>
    </xf>
    <xf numFmtId="0" fontId="84" fillId="43" borderId="11" xfId="0" applyFont="1" applyFill="1" applyBorder="1" applyAlignment="1">
      <alignment/>
    </xf>
    <xf numFmtId="0" fontId="0" fillId="0" borderId="20" xfId="0" applyBorder="1" applyAlignment="1">
      <alignment/>
    </xf>
    <xf numFmtId="0" fontId="0" fillId="0" borderId="14" xfId="0" applyBorder="1" applyAlignment="1">
      <alignment/>
    </xf>
    <xf numFmtId="0" fontId="35" fillId="35" borderId="23" xfId="0" applyFont="1" applyFill="1" applyBorder="1" applyAlignment="1">
      <alignment/>
    </xf>
    <xf numFmtId="2" fontId="35" fillId="35" borderId="21" xfId="0" applyNumberFormat="1" applyFont="1" applyFill="1" applyBorder="1" applyAlignment="1">
      <alignment horizontal="center"/>
    </xf>
    <xf numFmtId="2" fontId="35" fillId="37" borderId="10" xfId="0" applyNumberFormat="1" applyFont="1" applyFill="1" applyBorder="1" applyAlignment="1">
      <alignment horizontal="center"/>
    </xf>
    <xf numFmtId="0" fontId="35" fillId="2" borderId="11" xfId="0" applyFont="1" applyFill="1" applyBorder="1" applyAlignment="1">
      <alignment/>
    </xf>
    <xf numFmtId="2" fontId="35" fillId="2" borderId="10" xfId="0" applyNumberFormat="1" applyFont="1" applyFill="1" applyBorder="1" applyAlignment="1">
      <alignment horizontal="center"/>
    </xf>
    <xf numFmtId="0" fontId="85" fillId="14" borderId="24" xfId="53" applyFont="1" applyFill="1" applyBorder="1" applyAlignment="1" applyProtection="1">
      <alignment/>
      <protection/>
    </xf>
    <xf numFmtId="0" fontId="85" fillId="2" borderId="24" xfId="53" applyFont="1" applyFill="1" applyBorder="1" applyAlignment="1" applyProtection="1">
      <alignment/>
      <protection/>
    </xf>
    <xf numFmtId="0" fontId="85" fillId="8" borderId="24" xfId="53" applyFont="1" applyFill="1" applyBorder="1" applyAlignment="1" applyProtection="1">
      <alignment/>
      <protection/>
    </xf>
    <xf numFmtId="0" fontId="86" fillId="41" borderId="10" xfId="53" applyFont="1" applyFill="1" applyBorder="1" applyAlignment="1" applyProtection="1">
      <alignment/>
      <protection/>
    </xf>
    <xf numFmtId="43" fontId="36" fillId="40" borderId="20" xfId="42" applyFont="1" applyFill="1" applyBorder="1" applyAlignment="1">
      <alignment horizontal="right"/>
    </xf>
    <xf numFmtId="0" fontId="37" fillId="0" borderId="0" xfId="0" applyFont="1" applyAlignment="1">
      <alignment/>
    </xf>
    <xf numFmtId="0" fontId="87" fillId="41" borderId="10" xfId="0" applyFont="1" applyFill="1" applyBorder="1" applyAlignment="1">
      <alignment/>
    </xf>
    <xf numFmtId="0" fontId="88" fillId="41" borderId="10" xfId="0" applyFont="1" applyFill="1" applyBorder="1" applyAlignment="1">
      <alignment horizont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0</xdr:rowOff>
    </xdr:from>
    <xdr:to>
      <xdr:col>3</xdr:col>
      <xdr:colOff>371475</xdr:colOff>
      <xdr:row>5</xdr:row>
      <xdr:rowOff>9525</xdr:rowOff>
    </xdr:to>
    <xdr:pic>
      <xdr:nvPicPr>
        <xdr:cNvPr id="1" name="Picture 3" descr="clip_image002"/>
        <xdr:cNvPicPr preferRelativeResize="1">
          <a:picLocks noChangeAspect="1"/>
        </xdr:cNvPicPr>
      </xdr:nvPicPr>
      <xdr:blipFill>
        <a:blip r:embed="rId1"/>
        <a:stretch>
          <a:fillRect/>
        </a:stretch>
      </xdr:blipFill>
      <xdr:spPr>
        <a:xfrm>
          <a:off x="0" y="161925"/>
          <a:ext cx="5743575"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228600</xdr:colOff>
      <xdr:row>5</xdr:row>
      <xdr:rowOff>57150</xdr:rowOff>
    </xdr:from>
    <xdr:to>
      <xdr:col>5</xdr:col>
      <xdr:colOff>485775</xdr:colOff>
      <xdr:row>20</xdr:row>
      <xdr:rowOff>114300</xdr:rowOff>
    </xdr:to>
    <xdr:sp>
      <xdr:nvSpPr>
        <xdr:cNvPr id="1" name="Right Brace 1"/>
        <xdr:cNvSpPr>
          <a:spLocks/>
        </xdr:cNvSpPr>
      </xdr:nvSpPr>
      <xdr:spPr>
        <a:xfrm>
          <a:off x="8686800" y="933450"/>
          <a:ext cx="257175" cy="2952750"/>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47625</xdr:colOff>
      <xdr:row>8</xdr:row>
      <xdr:rowOff>9525</xdr:rowOff>
    </xdr:from>
    <xdr:to>
      <xdr:col>7</xdr:col>
      <xdr:colOff>28575</xdr:colOff>
      <xdr:row>16</xdr:row>
      <xdr:rowOff>190500</xdr:rowOff>
    </xdr:to>
    <xdr:sp>
      <xdr:nvSpPr>
        <xdr:cNvPr id="1" name="Right Brace 2"/>
        <xdr:cNvSpPr>
          <a:spLocks/>
        </xdr:cNvSpPr>
      </xdr:nvSpPr>
      <xdr:spPr>
        <a:xfrm>
          <a:off x="8677275" y="1552575"/>
          <a:ext cx="257175" cy="1895475"/>
        </a:xfrm>
        <a:prstGeom prst="rightBrace">
          <a:avLst/>
        </a:prstGeom>
        <a:noFill/>
        <a:ln w="9525" cmpd="sng">
          <a:solidFill>
            <a:srgbClr val="4A7EBB"/>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6:A18"/>
  <sheetViews>
    <sheetView tabSelected="1" zoomScalePageLayoutView="0" workbookViewId="0" topLeftCell="A1">
      <selection activeCell="A1" sqref="A1"/>
    </sheetView>
  </sheetViews>
  <sheetFormatPr defaultColWidth="9.140625" defaultRowHeight="12.75"/>
  <cols>
    <col min="1" max="1" width="62.28125" style="0" customWidth="1"/>
  </cols>
  <sheetData>
    <row r="6" ht="14.25">
      <c r="A6" s="104"/>
    </row>
    <row r="7" ht="15.75">
      <c r="A7" s="162" t="s">
        <v>74</v>
      </c>
    </row>
    <row r="11" ht="13.5" thickBot="1"/>
    <row r="12" ht="16.5" thickBot="1">
      <c r="A12" s="158" t="s">
        <v>0</v>
      </c>
    </row>
    <row r="13" ht="13.5" thickBot="1"/>
    <row r="14" ht="16.5" thickBot="1">
      <c r="A14" s="159" t="s">
        <v>1</v>
      </c>
    </row>
    <row r="15" ht="13.5" thickBot="1"/>
    <row r="16" ht="16.5" thickBot="1">
      <c r="A16" s="157" t="s">
        <v>43</v>
      </c>
    </row>
    <row r="17" ht="12.75">
      <c r="A17" s="121"/>
    </row>
    <row r="18" ht="15.75">
      <c r="A18" s="160" t="s">
        <v>73</v>
      </c>
    </row>
  </sheetData>
  <sheetProtection/>
  <hyperlinks>
    <hyperlink ref="A12" location="'Μη Επαναλαμβανόμενες Χρεώσεις'!A1" display="Μη Επαναλαμβανόμενες Χρεώσεις Συνεγκατάστασης"/>
    <hyperlink ref="A14" location="'Τέλη Σταθμού Βάσης'!A1" display="Περιοδικές Χρεώσεις Συνεγκατάστασης"/>
    <hyperlink ref="A16" location="'Τέλη Πυλώνα'!A1" display="Συνεγκατάσταση Κεραιών σε Πυλώνα/Ιστό"/>
    <hyperlink ref="A18" location="'Συγκεντρωτικός Πίνακας Τελών'!A1" display="Συγκεντρωτικός Πίνακας Τελών"/>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2:G25"/>
  <sheetViews>
    <sheetView tabSelected="1" zoomScalePageLayoutView="0" workbookViewId="0" topLeftCell="A1">
      <selection activeCell="A1" sqref="A1"/>
    </sheetView>
  </sheetViews>
  <sheetFormatPr defaultColWidth="9.140625" defaultRowHeight="12.75"/>
  <cols>
    <col min="1" max="1" width="12.57421875" style="0" customWidth="1"/>
    <col min="2" max="2" width="60.7109375" style="0" customWidth="1"/>
    <col min="3" max="3" width="15.8515625" style="0" customWidth="1"/>
    <col min="4" max="4" width="20.28125" style="0" customWidth="1"/>
    <col min="5" max="5" width="17.421875" style="0" customWidth="1"/>
  </cols>
  <sheetData>
    <row r="2" ht="14.25">
      <c r="A2" s="106" t="s">
        <v>52</v>
      </c>
    </row>
    <row r="4" spans="2:5" ht="14.25">
      <c r="B4" s="30" t="s">
        <v>0</v>
      </c>
      <c r="C4" s="31"/>
      <c r="D4" s="32"/>
      <c r="E4" s="33"/>
    </row>
    <row r="5" spans="2:5" ht="15">
      <c r="B5" s="34"/>
      <c r="C5" s="35"/>
      <c r="D5" s="32"/>
      <c r="E5" s="51" t="s">
        <v>45</v>
      </c>
    </row>
    <row r="6" spans="1:5" ht="14.25">
      <c r="A6" s="26" t="s">
        <v>13</v>
      </c>
      <c r="B6" s="36" t="s">
        <v>2</v>
      </c>
      <c r="C6" s="37" t="s">
        <v>5</v>
      </c>
      <c r="D6" s="38"/>
      <c r="E6" s="90">
        <v>200</v>
      </c>
    </row>
    <row r="7" spans="1:5" ht="14.25">
      <c r="A7" s="27" t="s">
        <v>5</v>
      </c>
      <c r="B7" s="36" t="s">
        <v>39</v>
      </c>
      <c r="C7" s="37" t="s">
        <v>5</v>
      </c>
      <c r="D7" s="38"/>
      <c r="E7" s="91">
        <v>300</v>
      </c>
    </row>
    <row r="8" spans="2:5" ht="14.25">
      <c r="B8" s="36" t="s">
        <v>6</v>
      </c>
      <c r="C8" s="37" t="s">
        <v>13</v>
      </c>
      <c r="D8" s="38"/>
      <c r="E8" s="91"/>
    </row>
    <row r="9" spans="2:5" ht="14.25">
      <c r="B9" s="39"/>
      <c r="C9" s="40"/>
      <c r="D9" s="32"/>
      <c r="E9" s="41"/>
    </row>
    <row r="10" spans="2:5" ht="14.25">
      <c r="B10" s="42" t="s">
        <v>7</v>
      </c>
      <c r="C10" s="43"/>
      <c r="D10" s="32"/>
      <c r="E10" s="41"/>
    </row>
    <row r="11" spans="2:5" ht="14.25">
      <c r="B11" s="44" t="s">
        <v>8</v>
      </c>
      <c r="C11" s="37" t="s">
        <v>5</v>
      </c>
      <c r="D11" s="38"/>
      <c r="E11" s="161">
        <v>100</v>
      </c>
    </row>
    <row r="12" spans="2:5" ht="14.25">
      <c r="B12" s="44" t="s">
        <v>9</v>
      </c>
      <c r="C12" s="37" t="s">
        <v>13</v>
      </c>
      <c r="D12" s="38"/>
      <c r="E12" s="90"/>
    </row>
    <row r="13" spans="2:5" ht="14.25">
      <c r="B13" s="44" t="s">
        <v>10</v>
      </c>
      <c r="C13" s="37" t="s">
        <v>5</v>
      </c>
      <c r="D13" s="38"/>
      <c r="E13" s="92">
        <v>300</v>
      </c>
    </row>
    <row r="14" spans="2:7" ht="14.25">
      <c r="B14" s="44" t="s">
        <v>41</v>
      </c>
      <c r="C14" s="37" t="s">
        <v>13</v>
      </c>
      <c r="D14" s="38"/>
      <c r="E14" s="90"/>
      <c r="G14" s="28" t="s">
        <v>44</v>
      </c>
    </row>
    <row r="15" spans="2:5" ht="14.25">
      <c r="B15" s="44" t="s">
        <v>42</v>
      </c>
      <c r="C15" s="37" t="s">
        <v>13</v>
      </c>
      <c r="D15" s="38"/>
      <c r="E15" s="90"/>
    </row>
    <row r="16" spans="2:5" ht="14.25">
      <c r="B16" s="45" t="s">
        <v>35</v>
      </c>
      <c r="C16" s="37" t="s">
        <v>13</v>
      </c>
      <c r="D16" s="38"/>
      <c r="E16" s="92"/>
    </row>
    <row r="17" spans="2:5" ht="28.5">
      <c r="B17" s="46" t="s">
        <v>11</v>
      </c>
      <c r="C17" s="37" t="s">
        <v>5</v>
      </c>
      <c r="D17" s="38"/>
      <c r="E17" s="90">
        <v>125</v>
      </c>
    </row>
    <row r="18" spans="2:5" ht="14.25">
      <c r="B18" s="44" t="s">
        <v>40</v>
      </c>
      <c r="C18" s="37" t="s">
        <v>13</v>
      </c>
      <c r="D18" s="38"/>
      <c r="E18" s="90"/>
    </row>
    <row r="19" spans="2:5" ht="14.25">
      <c r="B19" s="46"/>
      <c r="C19" s="37" t="s">
        <v>13</v>
      </c>
      <c r="D19" s="38"/>
      <c r="E19" s="90"/>
    </row>
    <row r="20" spans="2:5" ht="14.25">
      <c r="B20" s="46"/>
      <c r="C20" s="37" t="s">
        <v>13</v>
      </c>
      <c r="D20" s="38"/>
      <c r="E20" s="90"/>
    </row>
    <row r="21" spans="2:5" ht="14.25">
      <c r="B21" s="44"/>
      <c r="C21" s="47" t="s">
        <v>13</v>
      </c>
      <c r="D21" s="48"/>
      <c r="E21" s="90"/>
    </row>
    <row r="22" spans="2:5" ht="14.25">
      <c r="B22" s="33"/>
      <c r="C22" s="33"/>
      <c r="D22" s="33"/>
      <c r="E22" s="33"/>
    </row>
    <row r="23" spans="2:5" ht="15" thickBot="1">
      <c r="B23" s="33"/>
      <c r="C23" s="33"/>
      <c r="D23" s="33"/>
      <c r="E23" s="33"/>
    </row>
    <row r="24" spans="2:5" ht="16.5" thickBot="1">
      <c r="B24" s="132" t="s">
        <v>14</v>
      </c>
      <c r="C24" s="49"/>
      <c r="D24" s="50"/>
      <c r="E24" s="146">
        <f>SUM(E6:E23)</f>
        <v>1025</v>
      </c>
    </row>
    <row r="25" spans="2:5" ht="14.25">
      <c r="B25" s="33"/>
      <c r="C25" s="33"/>
      <c r="D25" s="33"/>
      <c r="E25" s="33"/>
    </row>
  </sheetData>
  <sheetProtection/>
  <dataValidations count="1">
    <dataValidation type="list" allowBlank="1" showInputMessage="1" showErrorMessage="1" prompt="Επιλογή από το 'drop-down' μενού" sqref="C6:C8 C11:C21">
      <formula1>$A$6:$A$7</formula1>
    </dataValidation>
  </dataValidations>
  <hyperlinks>
    <hyperlink ref="A2" location="Αρχική!A1" display="Αρχική"/>
  </hyperlink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N47"/>
  <sheetViews>
    <sheetView tabSelected="1" zoomScale="80" zoomScaleNormal="80" zoomScalePageLayoutView="0" workbookViewId="0" topLeftCell="A1">
      <selection activeCell="A1" sqref="A1"/>
    </sheetView>
  </sheetViews>
  <sheetFormatPr defaultColWidth="9.140625" defaultRowHeight="12.75"/>
  <cols>
    <col min="1" max="1" width="15.8515625" style="0" customWidth="1"/>
    <col min="2" max="2" width="8.8515625" style="0" customWidth="1"/>
    <col min="3" max="3" width="71.28125" style="0" customWidth="1"/>
    <col min="4" max="4" width="10.00390625" style="0" customWidth="1"/>
    <col min="5" max="5" width="12.8515625" style="0" customWidth="1"/>
    <col min="6" max="6" width="10.57421875" style="0" customWidth="1"/>
    <col min="7" max="7" width="4.140625" style="0" customWidth="1"/>
    <col min="8" max="8" width="5.57421875" style="0" customWidth="1"/>
    <col min="9" max="9" width="63.00390625" style="0" customWidth="1"/>
    <col min="10" max="10" width="6.421875" style="0" customWidth="1"/>
    <col min="11" max="11" width="8.28125" style="0" customWidth="1"/>
    <col min="12" max="12" width="18.7109375" style="0" customWidth="1"/>
  </cols>
  <sheetData>
    <row r="1" ht="12.75">
      <c r="M1" s="17" t="s">
        <v>13</v>
      </c>
    </row>
    <row r="2" spans="1:13" ht="12.75">
      <c r="A2" s="105" t="s">
        <v>52</v>
      </c>
      <c r="M2" s="18" t="s">
        <v>5</v>
      </c>
    </row>
    <row r="3" spans="2:13" ht="15.75">
      <c r="B3" s="112"/>
      <c r="C3" s="114" t="s">
        <v>1</v>
      </c>
      <c r="D3" s="115"/>
      <c r="M3" s="16">
        <f>PI()*D34^2*D33+(D30*(D31*D32))</f>
        <v>0</v>
      </c>
    </row>
    <row r="4" spans="1:4" ht="15.75">
      <c r="A4" s="3"/>
      <c r="B4" s="62"/>
      <c r="C4" s="53"/>
      <c r="D4" s="54"/>
    </row>
    <row r="5" spans="1:4" ht="15.75">
      <c r="A5" s="9"/>
      <c r="B5" s="117" t="s">
        <v>3</v>
      </c>
      <c r="C5" s="113" t="s">
        <v>38</v>
      </c>
      <c r="D5" s="116"/>
    </row>
    <row r="6" spans="2:6" ht="15.75">
      <c r="B6" s="63"/>
      <c r="C6" s="55"/>
      <c r="D6" s="56"/>
      <c r="F6" s="85" t="s">
        <v>45</v>
      </c>
    </row>
    <row r="7" spans="1:12" ht="16.5" thickBot="1">
      <c r="A7" s="10"/>
      <c r="B7" s="64" t="s">
        <v>15</v>
      </c>
      <c r="C7" s="57" t="s">
        <v>19</v>
      </c>
      <c r="D7" s="58" t="s">
        <v>5</v>
      </c>
      <c r="F7" s="87">
        <v>52</v>
      </c>
      <c r="I7" s="67" t="s">
        <v>51</v>
      </c>
      <c r="J7" s="66" t="s">
        <v>34</v>
      </c>
      <c r="L7" s="7"/>
    </row>
    <row r="8" spans="1:12" ht="16.5" thickBot="1">
      <c r="A8" s="10"/>
      <c r="B8" s="64" t="s">
        <v>16</v>
      </c>
      <c r="C8" s="57" t="s">
        <v>18</v>
      </c>
      <c r="D8" s="58" t="s">
        <v>13</v>
      </c>
      <c r="E8" s="19"/>
      <c r="F8" s="88"/>
      <c r="H8" s="25"/>
      <c r="I8" s="44" t="str">
        <f>IF(D7="ΝΑΙ","Εντός κτιρίου-αστικές περιοχές",IF(D8="ΝΑΙ","Εντός κτιρίου-αγροτικές περιοχές",IF(D9="ΝΑΙ","Σε οροφή κτιρίου-αστικές περιοχές",IF(D10="ΝΑΙ","Σε οροφή κτιρίου-αγροτικές  περιοχές",IF(D11="ΝΑΙ","Σε περίβολο-αστικές περιοχές",IF(D12="ΝΑΙ","Σε περίβολο-αγροτικές περιοχές","-"))))))</f>
        <v>Εντός κτιρίου-αστικές περιοχές</v>
      </c>
      <c r="J8" s="119">
        <v>2</v>
      </c>
      <c r="L8" s="20">
        <f>IF(D7="ΝΑΙ",(J8*F7),IF(D8="ΝΑΙ",(J8*F8),IF(D9="ΝΑΙ",(J8*F9),IF(D10="ΝΑΙ",(J8*F10),IF(D11="ΝΑΙ",(J8*F11),IF(D12="ΝΑΙ",(J8*F12),0))))))</f>
        <v>104</v>
      </c>
    </row>
    <row r="9" spans="1:10" ht="15.75">
      <c r="A9" s="13"/>
      <c r="B9" s="64" t="s">
        <v>17</v>
      </c>
      <c r="C9" s="61" t="s">
        <v>36</v>
      </c>
      <c r="D9" s="58" t="s">
        <v>13</v>
      </c>
      <c r="F9" s="88"/>
      <c r="I9" s="50"/>
      <c r="J9" s="29"/>
    </row>
    <row r="10" spans="2:12" ht="15.75">
      <c r="B10" s="64" t="s">
        <v>20</v>
      </c>
      <c r="C10" s="61" t="s">
        <v>21</v>
      </c>
      <c r="D10" s="58" t="s">
        <v>13</v>
      </c>
      <c r="F10" s="88"/>
      <c r="I10" s="118" t="str">
        <f>IF(D15="ΝΑΙ","Ετήσιο Τέλος Ηλεκτρομηχανολογικών Διευκολύνσεων","-")</f>
        <v>Ετήσιο Τέλος Ηλεκτρομηχανολογικών Διευκολύνσεων</v>
      </c>
      <c r="J10" s="15" t="s">
        <v>33</v>
      </c>
      <c r="L10" s="4"/>
    </row>
    <row r="11" spans="1:12" ht="15.75">
      <c r="A11" s="2"/>
      <c r="B11" s="64" t="s">
        <v>22</v>
      </c>
      <c r="C11" s="61" t="s">
        <v>24</v>
      </c>
      <c r="D11" s="58" t="s">
        <v>13</v>
      </c>
      <c r="F11" s="88"/>
      <c r="I11" s="68" t="str">
        <f>IF(D16="ΝΑΙ","Τέλος Ηλεκτρ. Διευκολύνσεων (εναλλασσόμενη τάση)",IF(D17="ΝΑΙ","Τέλος Ηλεκτρ. Διευκολύνσεων ( συνεχή και εναλλασσόμενη τάση)","-"))</f>
        <v>Τέλος Ηλεκτρ. Διευκολύνσεων (εναλλασσόμενη τάση)</v>
      </c>
      <c r="J11" s="89">
        <v>9</v>
      </c>
      <c r="L11" s="21">
        <f>IF(D16="ΝΑΙ",(J11*F16),IF(D17="ΝΑΙ",(J11*F17),0))</f>
        <v>225</v>
      </c>
    </row>
    <row r="12" spans="1:6" ht="15.75">
      <c r="A12" s="1"/>
      <c r="B12" s="64" t="s">
        <v>23</v>
      </c>
      <c r="C12" s="61" t="s">
        <v>25</v>
      </c>
      <c r="D12" s="59" t="s">
        <v>13</v>
      </c>
      <c r="F12" s="88"/>
    </row>
    <row r="13" spans="1:9" ht="14.25">
      <c r="A13" s="1"/>
      <c r="I13" s="28" t="s">
        <v>44</v>
      </c>
    </row>
    <row r="14" spans="1:5" ht="12.75">
      <c r="A14" s="1"/>
      <c r="E14" s="70"/>
    </row>
    <row r="15" spans="2:5" ht="28.5" customHeight="1">
      <c r="B15" s="64" t="s">
        <v>27</v>
      </c>
      <c r="C15" s="72" t="s">
        <v>46</v>
      </c>
      <c r="D15" s="59" t="s">
        <v>5</v>
      </c>
      <c r="E15" s="19"/>
    </row>
    <row r="16" spans="2:6" ht="16.5" thickBot="1">
      <c r="B16" s="65" t="s">
        <v>26</v>
      </c>
      <c r="C16" s="44" t="s">
        <v>32</v>
      </c>
      <c r="D16" s="60" t="s">
        <v>5</v>
      </c>
      <c r="F16" s="87">
        <v>25</v>
      </c>
    </row>
    <row r="17" spans="1:12" ht="18" customHeight="1" thickBot="1">
      <c r="A17" s="1"/>
      <c r="B17" s="65" t="s">
        <v>28</v>
      </c>
      <c r="C17" s="44" t="s">
        <v>12</v>
      </c>
      <c r="D17" s="60" t="s">
        <v>13</v>
      </c>
      <c r="F17" s="87"/>
      <c r="I17" s="83" t="s">
        <v>37</v>
      </c>
      <c r="J17" s="71"/>
      <c r="K17" s="11"/>
      <c r="L17" s="86">
        <f>L8+L11+F29</f>
        <v>329</v>
      </c>
    </row>
    <row r="18" spans="1:9" ht="12.75">
      <c r="A18" s="1"/>
      <c r="B18" s="14"/>
      <c r="C18" s="4"/>
      <c r="D18" s="4"/>
      <c r="E18" s="52"/>
      <c r="F18" s="8"/>
      <c r="I18" s="69"/>
    </row>
    <row r="19" spans="1:5" ht="12.75">
      <c r="A19" s="1"/>
      <c r="B19" s="14"/>
      <c r="C19" s="4"/>
      <c r="D19" s="4"/>
      <c r="E19" s="52"/>
    </row>
    <row r="20" spans="1:5" ht="12.75">
      <c r="A20" s="1"/>
      <c r="B20" s="4"/>
      <c r="C20" s="4"/>
      <c r="D20" s="4"/>
      <c r="E20" s="6"/>
    </row>
    <row r="21" ht="12.75">
      <c r="A21" s="1"/>
    </row>
    <row r="22" ht="12.75">
      <c r="A22" s="1"/>
    </row>
    <row r="23" spans="1:14" ht="12.75">
      <c r="A23" s="1"/>
      <c r="H23" s="8"/>
      <c r="I23" s="8"/>
      <c r="J23" s="8"/>
      <c r="K23" s="8"/>
      <c r="L23" s="8"/>
      <c r="M23" s="8"/>
      <c r="N23" s="8"/>
    </row>
    <row r="24" spans="1:14" ht="12.75">
      <c r="A24" s="1"/>
      <c r="H24" s="8"/>
      <c r="I24" s="8"/>
      <c r="J24" s="8"/>
      <c r="K24" s="8"/>
      <c r="L24" s="8"/>
      <c r="M24" s="8"/>
      <c r="N24" s="8"/>
    </row>
    <row r="25" spans="1:14" ht="12.75">
      <c r="A25" s="1"/>
      <c r="F25" s="8"/>
      <c r="H25" s="8"/>
      <c r="I25" s="8"/>
      <c r="J25" s="8"/>
      <c r="K25" s="8"/>
      <c r="L25" s="8"/>
      <c r="M25" s="8"/>
      <c r="N25" s="8"/>
    </row>
    <row r="26" spans="1:14" ht="12.75">
      <c r="A26" s="1"/>
      <c r="F26" s="8"/>
      <c r="H26" s="8"/>
      <c r="I26" s="73"/>
      <c r="J26" s="29"/>
      <c r="K26" s="23"/>
      <c r="L26" s="74"/>
      <c r="M26" s="8"/>
      <c r="N26" s="8"/>
    </row>
    <row r="27" spans="2:14" ht="12.75">
      <c r="B27" s="8"/>
      <c r="C27" s="8"/>
      <c r="D27" s="8"/>
      <c r="E27" s="8"/>
      <c r="F27" s="8"/>
      <c r="H27" s="8"/>
      <c r="I27" s="75"/>
      <c r="J27" s="76"/>
      <c r="K27" s="8"/>
      <c r="L27" s="74"/>
      <c r="M27" s="8"/>
      <c r="N27" s="8"/>
    </row>
    <row r="28" spans="2:14" ht="12.75">
      <c r="B28" s="8"/>
      <c r="C28" s="78"/>
      <c r="D28" s="8"/>
      <c r="E28" s="8"/>
      <c r="F28" s="5"/>
      <c r="H28" s="8"/>
      <c r="I28" s="73"/>
      <c r="J28" s="4"/>
      <c r="K28" s="23"/>
      <c r="L28" s="77"/>
      <c r="M28" s="8"/>
      <c r="N28" s="8"/>
    </row>
    <row r="29" spans="1:14" ht="12.75" customHeight="1">
      <c r="A29" s="1"/>
      <c r="B29" s="8"/>
      <c r="C29" s="8"/>
      <c r="D29" s="4"/>
      <c r="E29" s="4"/>
      <c r="F29" s="22"/>
      <c r="H29" s="8"/>
      <c r="I29" s="73"/>
      <c r="J29" s="4"/>
      <c r="K29" s="23"/>
      <c r="L29" s="77"/>
      <c r="M29" s="8"/>
      <c r="N29" s="8"/>
    </row>
    <row r="30" spans="1:14" ht="12.75">
      <c r="A30" s="1"/>
      <c r="B30" s="8"/>
      <c r="C30" s="79"/>
      <c r="D30" s="80"/>
      <c r="E30" s="4"/>
      <c r="F30" s="8"/>
      <c r="H30" s="8"/>
      <c r="I30" s="73"/>
      <c r="J30" s="4"/>
      <c r="K30" s="23"/>
      <c r="L30" s="77"/>
      <c r="M30" s="8"/>
      <c r="N30" s="8"/>
    </row>
    <row r="31" spans="1:14" ht="12.75">
      <c r="A31" s="1"/>
      <c r="B31" s="8"/>
      <c r="C31" s="79"/>
      <c r="D31" s="80"/>
      <c r="E31" s="4"/>
      <c r="F31" s="12"/>
      <c r="H31" s="8"/>
      <c r="I31" s="73"/>
      <c r="J31" s="4"/>
      <c r="K31" s="23"/>
      <c r="L31" s="77"/>
      <c r="M31" s="8"/>
      <c r="N31" s="8"/>
    </row>
    <row r="32" spans="1:14" ht="12.75">
      <c r="A32" s="1"/>
      <c r="B32" s="8"/>
      <c r="C32" s="79"/>
      <c r="D32" s="80"/>
      <c r="E32" s="4"/>
      <c r="F32" s="6"/>
      <c r="H32" s="8"/>
      <c r="I32" s="73"/>
      <c r="J32" s="4"/>
      <c r="K32" s="23"/>
      <c r="L32" s="77"/>
      <c r="M32" s="8"/>
      <c r="N32" s="8"/>
    </row>
    <row r="33" spans="1:14" ht="12.75">
      <c r="A33" s="4"/>
      <c r="B33" s="8"/>
      <c r="C33" s="79"/>
      <c r="D33" s="81"/>
      <c r="E33" s="4"/>
      <c r="F33" s="6"/>
      <c r="H33" s="8"/>
      <c r="I33" s="73"/>
      <c r="J33" s="4"/>
      <c r="K33" s="23"/>
      <c r="L33" s="77"/>
      <c r="M33" s="8"/>
      <c r="N33" s="8"/>
    </row>
    <row r="34" spans="1:14" ht="12.75">
      <c r="A34" s="8"/>
      <c r="B34" s="8"/>
      <c r="C34" s="79"/>
      <c r="D34" s="80"/>
      <c r="E34" s="8"/>
      <c r="F34" s="5"/>
      <c r="H34" s="8"/>
      <c r="I34" s="73"/>
      <c r="J34" s="4"/>
      <c r="K34" s="23"/>
      <c r="L34" s="77"/>
      <c r="M34" s="8"/>
      <c r="N34" s="8"/>
    </row>
    <row r="35" spans="1:14" ht="12.75">
      <c r="A35" s="8"/>
      <c r="B35" s="8"/>
      <c r="C35" s="79"/>
      <c r="D35" s="80"/>
      <c r="E35" s="8"/>
      <c r="F35" s="5"/>
      <c r="H35" s="8"/>
      <c r="I35" s="8"/>
      <c r="J35" s="8"/>
      <c r="K35" s="8"/>
      <c r="L35" s="8"/>
      <c r="M35" s="8"/>
      <c r="N35" s="8"/>
    </row>
    <row r="36" spans="1:14" ht="12.75">
      <c r="A36" s="8"/>
      <c r="B36" s="8"/>
      <c r="C36" s="82"/>
      <c r="D36" s="8"/>
      <c r="E36" s="8"/>
      <c r="H36" s="8"/>
      <c r="I36" s="8"/>
      <c r="J36" s="8"/>
      <c r="K36" s="8"/>
      <c r="L36" s="8"/>
      <c r="M36" s="8"/>
      <c r="N36" s="8"/>
    </row>
    <row r="37" spans="1:14" ht="12.75">
      <c r="A37" s="8"/>
      <c r="B37" s="8"/>
      <c r="C37" s="8"/>
      <c r="D37" s="8"/>
      <c r="E37" s="8"/>
      <c r="H37" s="8"/>
      <c r="I37" s="8"/>
      <c r="J37" s="8"/>
      <c r="K37" s="8"/>
      <c r="L37" s="8"/>
      <c r="M37" s="8"/>
      <c r="N37" s="8"/>
    </row>
    <row r="38" spans="1:14" ht="12.75">
      <c r="A38" s="8"/>
      <c r="B38" s="8"/>
      <c r="C38" s="8"/>
      <c r="D38" s="11"/>
      <c r="E38" s="6"/>
      <c r="F38" s="8"/>
      <c r="H38" s="8"/>
      <c r="I38" s="8"/>
      <c r="J38" s="8"/>
      <c r="K38" s="8"/>
      <c r="L38" s="8"/>
      <c r="M38" s="8"/>
      <c r="N38" s="8"/>
    </row>
    <row r="39" spans="2:5" ht="12.75">
      <c r="B39" s="8"/>
      <c r="C39" s="8"/>
      <c r="D39" s="11"/>
      <c r="E39" s="6"/>
    </row>
    <row r="40" spans="2:5" ht="12.75">
      <c r="B40" s="8"/>
      <c r="C40" s="8"/>
      <c r="D40" s="8"/>
      <c r="E40" s="5"/>
    </row>
    <row r="41" spans="2:5" ht="12.75">
      <c r="B41" s="8"/>
      <c r="C41" s="22"/>
      <c r="D41" s="22"/>
      <c r="E41" s="8"/>
    </row>
    <row r="42" spans="2:5" ht="12.75">
      <c r="B42" s="8"/>
      <c r="C42" s="8"/>
      <c r="D42" s="8"/>
      <c r="E42" s="8"/>
    </row>
    <row r="43" spans="2:5" ht="12.75">
      <c r="B43" s="8"/>
      <c r="C43" s="23"/>
      <c r="D43" s="23"/>
      <c r="E43" s="8"/>
    </row>
    <row r="44" spans="2:5" ht="12.75">
      <c r="B44" s="8"/>
      <c r="C44" s="22"/>
      <c r="D44" s="22"/>
      <c r="E44" s="24"/>
    </row>
    <row r="45" spans="2:5" ht="12.75">
      <c r="B45" s="8"/>
      <c r="C45" s="8"/>
      <c r="D45" s="8"/>
      <c r="E45" s="8"/>
    </row>
    <row r="47" spans="2:4" ht="12.75">
      <c r="B47" s="1"/>
      <c r="C47" s="2"/>
      <c r="D47" s="2"/>
    </row>
  </sheetData>
  <sheetProtection/>
  <dataValidations count="4">
    <dataValidation type="list" allowBlank="1" showInputMessage="1" showErrorMessage="1" prompt="Επιλογή από &quot;Drop Down&quot; μενού" sqref="D15:D17 D7:D12">
      <formula1>$M$1:$M$2</formula1>
    </dataValidation>
    <dataValidation type="list" allowBlank="1" showInputMessage="1" showErrorMessage="1" sqref="K28:K34 K26">
      <formula1>$M$1:$M$2</formula1>
    </dataValidation>
    <dataValidation allowBlank="1" showInputMessage="1" showErrorMessage="1" prompt="Να συμπληρωθούν τα αιτούμενα τεραγωνικά μέτρα συνεγκατάστασης" sqref="J8"/>
    <dataValidation allowBlank="1" showInputMessage="1" showErrorMessage="1" prompt="Να συμπληρωθούν τα αιτούμενα Kw" sqref="J11"/>
  </dataValidations>
  <hyperlinks>
    <hyperlink ref="A2" location="Αρχική!A1" display="Αρχική"/>
  </hyperlinks>
  <printOptions/>
  <pageMargins left="0.7480314960629921" right="0.7480314960629921" top="0.984251968503937" bottom="0.984251968503937" header="0.5118110236220472" footer="0.5118110236220472"/>
  <pageSetup cellComments="asDisplayed" fitToHeight="1" fitToWidth="1" horizontalDpi="600" verticalDpi="600" orientation="landscape" paperSize="9" scale="61" r:id="rId2"/>
  <headerFooter alignWithMargins="0">
    <oddFooter>&amp;CPage &amp;P&amp;RΣυνεγκατάσταση Κεραιών .xls</oddFooter>
  </headerFooter>
  <drawing r:id="rId1"/>
</worksheet>
</file>

<file path=xl/worksheets/sheet4.xml><?xml version="1.0" encoding="utf-8"?>
<worksheet xmlns="http://schemas.openxmlformats.org/spreadsheetml/2006/main" xmlns:r="http://schemas.openxmlformats.org/officeDocument/2006/relationships">
  <dimension ref="A2:J27"/>
  <sheetViews>
    <sheetView tabSelected="1" zoomScale="80" zoomScaleNormal="80" zoomScalePageLayoutView="0" workbookViewId="0" topLeftCell="A3">
      <selection activeCell="A1" sqref="A1"/>
    </sheetView>
  </sheetViews>
  <sheetFormatPr defaultColWidth="9.140625" defaultRowHeight="12.75"/>
  <cols>
    <col min="2" max="2" width="8.7109375" style="0" customWidth="1"/>
    <col min="3" max="3" width="48.140625" style="0" customWidth="1"/>
    <col min="4" max="4" width="11.28125" style="0" customWidth="1"/>
    <col min="5" max="5" width="14.421875" style="0" customWidth="1"/>
    <col min="6" max="6" width="14.7109375" style="0" customWidth="1"/>
    <col min="7" max="7" width="15.57421875" style="0" customWidth="1"/>
    <col min="8" max="8" width="15.8515625" style="0" customWidth="1"/>
    <col min="9" max="9" width="21.7109375" style="0" customWidth="1"/>
  </cols>
  <sheetData>
    <row r="2" ht="12.75">
      <c r="A2" s="105" t="s">
        <v>52</v>
      </c>
    </row>
    <row r="3" ht="12.75">
      <c r="A3" s="95" t="s">
        <v>47</v>
      </c>
    </row>
    <row r="4" spans="1:9" ht="76.5" customHeight="1">
      <c r="A4" s="26"/>
      <c r="B4" s="164" t="s">
        <v>4</v>
      </c>
      <c r="C4" s="163" t="s">
        <v>43</v>
      </c>
      <c r="D4" s="8"/>
      <c r="E4" s="93" t="str">
        <f>IF(D5="NAI","'Υψος Πυλώνα",IF(D6="NAI","'Υψος Πυλώνα",IF(D7="NAI","'Υψος Πυλώνα","")))</f>
        <v>'Υψος Πυλώνα</v>
      </c>
      <c r="F4" s="103" t="str">
        <f>IF(D5="NAI","Αριθμός Ακμών",IF(D6="NAI","Αριθμός κατευθύνσεων  δυνατότητας ανάρτησης κεραιών",IF(D7="NAI","Αριθμός Ακμών","")))</f>
        <v>Αριθμός Ακμών</v>
      </c>
      <c r="G4" s="93" t="str">
        <f>IF(D7="NAI","'Υψος Ακμών","")</f>
        <v>'Υψος Ακμών</v>
      </c>
      <c r="I4" s="101" t="s">
        <v>53</v>
      </c>
    </row>
    <row r="5" spans="1:9" ht="14.25">
      <c r="A5" s="27"/>
      <c r="B5" s="110" t="s">
        <v>29</v>
      </c>
      <c r="C5" s="100" t="s">
        <v>48</v>
      </c>
      <c r="D5" s="96" t="s">
        <v>13</v>
      </c>
      <c r="E5" s="145"/>
      <c r="F5" s="126"/>
      <c r="G5" s="111"/>
      <c r="I5" s="102" t="str">
        <f>IF(D5="NAI",(F5*E5),"-")</f>
        <v>-</v>
      </c>
    </row>
    <row r="6" spans="2:9" ht="14.25">
      <c r="B6" s="110" t="s">
        <v>30</v>
      </c>
      <c r="C6" s="100" t="s">
        <v>49</v>
      </c>
      <c r="D6" s="96" t="s">
        <v>13</v>
      </c>
      <c r="E6" s="145"/>
      <c r="F6" s="126"/>
      <c r="G6" s="111"/>
      <c r="I6" s="102" t="str">
        <f>IF(D6="NAI",(F6*E6),"-")</f>
        <v>-</v>
      </c>
    </row>
    <row r="7" spans="2:9" ht="14.25">
      <c r="B7" s="110" t="s">
        <v>31</v>
      </c>
      <c r="C7" s="100" t="s">
        <v>50</v>
      </c>
      <c r="D7" s="99" t="s">
        <v>47</v>
      </c>
      <c r="E7" s="145">
        <v>24</v>
      </c>
      <c r="F7" s="126">
        <v>6</v>
      </c>
      <c r="G7" s="127">
        <v>1</v>
      </c>
      <c r="I7" s="102">
        <f>IF(D7="NAI",(F7*G7+E7),"-")</f>
        <v>30</v>
      </c>
    </row>
    <row r="8" spans="2:9" ht="12.75">
      <c r="B8" s="73"/>
      <c r="C8" s="97"/>
      <c r="D8" s="12"/>
      <c r="E8" s="23"/>
      <c r="F8" s="98"/>
      <c r="G8" s="8"/>
      <c r="H8" s="8"/>
      <c r="I8" s="25"/>
    </row>
    <row r="9" spans="2:9" ht="12.75">
      <c r="B9" s="73"/>
      <c r="C9" s="97"/>
      <c r="D9" s="8"/>
      <c r="E9" s="23"/>
      <c r="F9" s="98"/>
      <c r="G9" s="8"/>
      <c r="H9" s="8"/>
      <c r="I9" s="25"/>
    </row>
    <row r="10" spans="2:9" ht="14.25">
      <c r="B10" s="124" t="s">
        <v>56</v>
      </c>
      <c r="C10" s="129" t="s">
        <v>57</v>
      </c>
      <c r="D10" s="8"/>
      <c r="E10" s="94" t="s">
        <v>58</v>
      </c>
      <c r="F10" s="98"/>
      <c r="G10" s="8"/>
      <c r="H10" s="8"/>
      <c r="I10" s="94" t="s">
        <v>60</v>
      </c>
    </row>
    <row r="11" spans="2:9" ht="14.25">
      <c r="B11" s="120" t="s">
        <v>59</v>
      </c>
      <c r="C11" s="100">
        <f>IF(D5="NAI","Πλεγματοειδής Πύργος","")</f>
      </c>
      <c r="D11" s="8"/>
      <c r="E11" s="125"/>
      <c r="F11" s="98"/>
      <c r="G11" s="8"/>
      <c r="H11" s="8"/>
      <c r="I11" s="143">
        <f>IF(E11&gt;0,E11/I5,0)</f>
        <v>0</v>
      </c>
    </row>
    <row r="12" spans="1:10" ht="14.25">
      <c r="A12" s="8"/>
      <c r="B12" s="120" t="s">
        <v>61</v>
      </c>
      <c r="C12" s="130">
        <f>IF(D6="NAI","Αυτοστηριζόμενος πύργος τύπου σωλήνα ","")</f>
      </c>
      <c r="D12" s="8"/>
      <c r="E12" s="125"/>
      <c r="F12" s="98"/>
      <c r="G12" s="8"/>
      <c r="H12" s="8"/>
      <c r="I12" s="143">
        <f>IF(E12&gt;0,E12/I6,0)</f>
        <v>0</v>
      </c>
      <c r="J12" s="25"/>
    </row>
    <row r="13" spans="1:10" ht="13.5" customHeight="1">
      <c r="A13" s="8"/>
      <c r="B13" s="120" t="s">
        <v>61</v>
      </c>
      <c r="C13" s="100" t="str">
        <f>IF(D7="NAI","Αυτοστηριζόμενος πύργος τύπου πλατφόρμα  ","")</f>
        <v>Αυτοστηριζόμενος πύργος τύπου πλατφόρμα  </v>
      </c>
      <c r="D13" s="8"/>
      <c r="E13" s="125">
        <v>6000</v>
      </c>
      <c r="F13" s="122"/>
      <c r="G13" s="123"/>
      <c r="H13" s="8"/>
      <c r="I13" s="143">
        <f>IF(E13&gt;0,E13/I7,0)</f>
        <v>200</v>
      </c>
      <c r="J13" s="25"/>
    </row>
    <row r="14" spans="2:9" ht="13.5" customHeight="1">
      <c r="B14" s="73"/>
      <c r="C14" s="97"/>
      <c r="D14" s="8"/>
      <c r="E14" s="23"/>
      <c r="F14" s="98"/>
      <c r="G14" s="8"/>
      <c r="H14" s="8"/>
      <c r="I14" s="25"/>
    </row>
    <row r="15" spans="2:9" ht="14.25" customHeight="1">
      <c r="B15" s="73"/>
      <c r="C15" s="97"/>
      <c r="D15" s="8"/>
      <c r="E15" s="23"/>
      <c r="F15" s="98"/>
      <c r="G15" s="8"/>
      <c r="H15" s="8"/>
      <c r="I15" s="25"/>
    </row>
    <row r="16" spans="2:9" ht="12.75">
      <c r="B16" s="73"/>
      <c r="C16" s="97"/>
      <c r="D16" s="8"/>
      <c r="E16" s="23"/>
      <c r="F16" s="98"/>
      <c r="G16" s="8"/>
      <c r="H16" s="8"/>
      <c r="I16" s="25"/>
    </row>
    <row r="17" spans="2:9" ht="25.5">
      <c r="B17" s="128" t="s">
        <v>62</v>
      </c>
      <c r="C17" s="131" t="s">
        <v>63</v>
      </c>
      <c r="D17" s="8"/>
      <c r="E17" s="135" t="s">
        <v>68</v>
      </c>
      <c r="F17" s="134" t="s">
        <v>69</v>
      </c>
      <c r="G17" s="136" t="str">
        <f>IF(D19="NAI","Διάμετρος μικροκυματικής","")</f>
        <v>Διάμετρος μικροκυματικής</v>
      </c>
      <c r="H17" s="136" t="str">
        <f>IF(D18="NAI","Απόσταση ασφαλέιας","")</f>
        <v>Απόσταση ασφαλέιας</v>
      </c>
      <c r="I17" s="139" t="s">
        <v>70</v>
      </c>
    </row>
    <row r="18" spans="2:9" ht="14.25">
      <c r="B18" s="120" t="s">
        <v>64</v>
      </c>
      <c r="C18" s="100" t="s">
        <v>66</v>
      </c>
      <c r="D18" s="96" t="s">
        <v>47</v>
      </c>
      <c r="E18" s="138">
        <v>6</v>
      </c>
      <c r="F18" s="138">
        <v>1.5</v>
      </c>
      <c r="G18" s="111"/>
      <c r="H18" s="137">
        <f>IF(D18="NAI",0.5*E18,"-")</f>
        <v>3</v>
      </c>
      <c r="I18" s="141">
        <f>(E18*F18)+H18</f>
        <v>12</v>
      </c>
    </row>
    <row r="19" spans="2:9" ht="14.25">
      <c r="B19" s="120" t="s">
        <v>65</v>
      </c>
      <c r="C19" s="44" t="s">
        <v>67</v>
      </c>
      <c r="D19" s="99" t="s">
        <v>47</v>
      </c>
      <c r="E19" s="138">
        <v>1</v>
      </c>
      <c r="F19" s="140"/>
      <c r="G19" s="127">
        <v>0.6</v>
      </c>
      <c r="H19" s="137">
        <f>IF(D19="NAI",0.2*E19,"-")</f>
        <v>0.2</v>
      </c>
      <c r="I19" s="141">
        <f>(E19*G19)+H19</f>
        <v>0.8</v>
      </c>
    </row>
    <row r="20" spans="2:9" ht="14.25">
      <c r="B20" s="111"/>
      <c r="C20" s="50"/>
      <c r="D20" s="12"/>
      <c r="E20" s="111"/>
      <c r="F20" s="140"/>
      <c r="G20" s="140"/>
      <c r="H20" s="135"/>
      <c r="I20" s="142">
        <f>SUM(I18:I19)</f>
        <v>12.8</v>
      </c>
    </row>
    <row r="21" spans="2:9" ht="12.75">
      <c r="B21" s="73"/>
      <c r="C21" s="4"/>
      <c r="D21" s="8"/>
      <c r="E21" s="23"/>
      <c r="F21" s="98"/>
      <c r="G21" s="8"/>
      <c r="H21" s="8"/>
      <c r="I21" s="25"/>
    </row>
    <row r="22" spans="2:9" ht="15.75">
      <c r="B22" s="8"/>
      <c r="C22" s="133" t="s">
        <v>71</v>
      </c>
      <c r="D22" s="8"/>
      <c r="E22" s="8"/>
      <c r="G22" s="8"/>
      <c r="H22" s="8"/>
      <c r="I22" s="144">
        <f>IF(D5="NAI",I11*I20,IF(D6="NAI",I12*I20,IF(D7="NAI",I13*I20,"-")))</f>
        <v>2560</v>
      </c>
    </row>
    <row r="23" spans="2:9" ht="12.75">
      <c r="B23" s="25"/>
      <c r="C23" s="25"/>
      <c r="D23" s="25"/>
      <c r="E23" s="25"/>
      <c r="F23" s="25"/>
      <c r="G23" s="25"/>
      <c r="H23" s="25"/>
      <c r="I23" s="25"/>
    </row>
    <row r="25" spans="2:3" ht="63.75">
      <c r="B25" t="s">
        <v>54</v>
      </c>
      <c r="C25" s="109" t="s">
        <v>55</v>
      </c>
    </row>
    <row r="26" ht="12.75">
      <c r="C26" s="84"/>
    </row>
    <row r="27" ht="12.75">
      <c r="C27" s="84"/>
    </row>
  </sheetData>
  <sheetProtection/>
  <dataValidations count="6">
    <dataValidation type="list" allowBlank="1" showInputMessage="1" showErrorMessage="1" prompt="Επιλογή από &quot;Drop Down&quot; μενού" sqref="D5:D7 D18:D20">
      <formula1>$A$3:$A$3</formula1>
    </dataValidation>
    <dataValidation allowBlank="1" showInputMessage="1" showErrorMessage="1" prompt="Συμπληρώστε τον αριθμό ακμών" sqref="F5 F7"/>
    <dataValidation allowBlank="1" showInputMessage="1" showErrorMessage="1" prompt="Συμπληρώστε&#10; το ύψος&#10; του πυλώνα (μέτρα)" sqref="E5:E7"/>
    <dataValidation allowBlank="1" showInputMessage="1" showErrorMessage="1" prompt="Συμπληρώστε&#10; το ύψος&#10;των ακμών (σε μέτρα)" sqref="G7"/>
    <dataValidation allowBlank="1" showInputMessage="1" showErrorMessage="1" prompt="Να συμπληρώνεται το ετήσιου κόστους της τρέχουσας αξίας αντικατάστασης του πυλώνα σύμφωνα με το παράρτημα ΙΙ του Διατάγματος ΚΔΠ247/13, ως ισχύει τροποποιηθέν." sqref="E11:E13"/>
    <dataValidation allowBlank="1" showInputMessage="1" showErrorMessage="1" prompt="Συμπληρώστε  τη δυνατότητα ανάρτησης κεραιών σε  κατευθύνσεις." sqref="F6"/>
  </dataValidations>
  <hyperlinks>
    <hyperlink ref="A2" location="Αρχική!A1" display="Αρχική"/>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2:D11"/>
  <sheetViews>
    <sheetView tabSelected="1" zoomScalePageLayoutView="0" workbookViewId="0" topLeftCell="A1">
      <selection activeCell="A1" sqref="A1"/>
    </sheetView>
  </sheetViews>
  <sheetFormatPr defaultColWidth="9.140625" defaultRowHeight="12.75"/>
  <cols>
    <col min="1" max="1" width="73.140625" style="0" customWidth="1"/>
    <col min="2" max="2" width="24.140625" style="0" customWidth="1"/>
    <col min="3" max="3" width="34.421875" style="0" customWidth="1"/>
    <col min="4" max="4" width="28.7109375" style="0" customWidth="1"/>
  </cols>
  <sheetData>
    <row r="2" ht="12.75">
      <c r="A2" s="105" t="s">
        <v>52</v>
      </c>
    </row>
    <row r="4" spans="1:4" ht="18">
      <c r="A4" s="107"/>
      <c r="B4" s="50"/>
      <c r="C4" s="50"/>
      <c r="D4" s="108"/>
    </row>
    <row r="6" spans="1:2" ht="18">
      <c r="A6" s="149" t="s">
        <v>72</v>
      </c>
      <c r="B6" s="148"/>
    </row>
    <row r="7" spans="1:2" ht="12.75">
      <c r="A7" s="147"/>
      <c r="B7" s="150"/>
    </row>
    <row r="8" spans="1:2" ht="12.75">
      <c r="A8" s="147"/>
      <c r="B8" s="151"/>
    </row>
    <row r="9" spans="1:2" ht="14.25">
      <c r="A9" s="61" t="str">
        <f>'Μη Επαναλαμβανόμενες Χρεώσεις'!B24</f>
        <v>Συνολική μη Επαναλαμβανόμενη Χρέωση</v>
      </c>
      <c r="B9" s="154">
        <f>'Μη Επαναλαμβανόμενες Χρεώσεις'!E24</f>
        <v>1025</v>
      </c>
    </row>
    <row r="10" spans="1:2" ht="14.25">
      <c r="A10" s="155" t="s">
        <v>75</v>
      </c>
      <c r="B10" s="156">
        <f>'Τέλη Σταθμού Βάσης'!L17</f>
        <v>329</v>
      </c>
    </row>
    <row r="11" spans="1:2" ht="14.25">
      <c r="A11" s="152" t="str">
        <f>'Τέλη Πυλώνα'!C22</f>
        <v>Συνολικό Ετήσιο Τέλος Χρήσης Πυλώνα</v>
      </c>
      <c r="B11" s="153">
        <f>'Τέλη Πυλώνα'!I22</f>
        <v>2560</v>
      </c>
    </row>
  </sheetData>
  <sheetProtection/>
  <hyperlinks>
    <hyperlink ref="A2" location="Αρχική!A1" display="Αρχική"/>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OCTPR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Nicolaou</dc:creator>
  <cp:keywords/>
  <dc:description/>
  <cp:lastModifiedBy>Natasa Hambouridou</cp:lastModifiedBy>
  <cp:lastPrinted>2014-05-27T10:35:30Z</cp:lastPrinted>
  <dcterms:created xsi:type="dcterms:W3CDTF">2005-09-12T06:53:14Z</dcterms:created>
  <dcterms:modified xsi:type="dcterms:W3CDTF">2017-08-03T08:14:10Z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