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0335" windowHeight="4815" tabRatio="741" firstSheet="3" activeTab="3"/>
  </bookViews>
  <sheets>
    <sheet name="1. Indoor DSLAM" sheetId="1" r:id="rId1"/>
    <sheet name="2. Outdoor DSLAM" sheetId="2" r:id="rId2"/>
    <sheet name="3. Summay IN-OUT DSLAMS" sheetId="3" r:id="rId3"/>
    <sheet name="4.WHOLESALE PRICES REVISED 2008" sheetId="4" r:id="rId4"/>
    <sheet name="5.ΑΡΙΘΜΟΣ ΣΥΝΔΡΟΜΗΤΩΝ 2006-2007" sheetId="5" r:id="rId5"/>
    <sheet name="6. WEIGHT PER PRODUCT " sheetId="6" r:id="rId6"/>
    <sheet name="7.REVISED DSLAMS-PRODUCTS" sheetId="7" r:id="rId7"/>
    <sheet name="8.NETWORK+PER USER COST" sheetId="8" r:id="rId8"/>
    <sheet name="9. Methodology" sheetId="9" r:id="rId9"/>
  </sheets>
  <definedNames>
    <definedName name="AVERAGECUSTOMELIFE">'8.NETWORK+PER USER COST'!#REF!</definedName>
  </definedNames>
  <calcPr fullCalcOnLoad="1"/>
</workbook>
</file>

<file path=xl/comments8.xml><?xml version="1.0" encoding="utf-8"?>
<comments xmlns="http://schemas.openxmlformats.org/spreadsheetml/2006/main">
  <authors>
    <author> </author>
    <author> Nicoletta Antoniou</author>
  </authors>
  <commentList>
    <comment ref="G34" authorId="0">
      <text>
        <r>
          <rPr>
            <sz val="8"/>
            <rFont val="Tahoma"/>
            <family val="2"/>
          </rPr>
          <t xml:space="preserve">NGN is not a Retail or Whole Sale Service, therefore is consider to be a common cost, which should be allocated, due to lack of information from CYTA, to all the existing services based upon the allocation factor used for central overheads. 
</t>
        </r>
      </text>
    </comment>
    <comment ref="D44" authorId="1">
      <text>
        <r>
          <rPr>
            <b/>
            <sz val="8"/>
            <rFont val="Tahoma"/>
            <family val="2"/>
          </rPr>
          <t>CYTA Estimation stated in the relevant proposal</t>
        </r>
      </text>
    </comment>
  </commentList>
</comments>
</file>

<file path=xl/sharedStrings.xml><?xml version="1.0" encoding="utf-8"?>
<sst xmlns="http://schemas.openxmlformats.org/spreadsheetml/2006/main" count="520" uniqueCount="258">
  <si>
    <t>Revenues from Installation of New I-Choice Subscribers</t>
  </si>
  <si>
    <t>Subscribers 2007</t>
  </si>
  <si>
    <t>Subscribers 2008</t>
  </si>
  <si>
    <t>New Subscribers</t>
  </si>
  <si>
    <t>Installation Fee</t>
  </si>
  <si>
    <t>Grace Period
in Months</t>
  </si>
  <si>
    <t>Εισοδήματα 2008</t>
  </si>
  <si>
    <t>INSTALLATION REVENUES</t>
  </si>
  <si>
    <t>SUBSCRIPTION REVENUES</t>
  </si>
  <si>
    <t>TOTAL REVENUES</t>
  </si>
  <si>
    <t>MARGIN (Revenues over Cost)</t>
  </si>
  <si>
    <t xml:space="preserve">METHODOLOGY
-------------------------------
1) The purpose of this model is to assess whether CYTA is abusing its dominant position by charging unfair prices for the bitstream in relation with the revenues arising from the proposed i-choice products. 
2) The evaluation methodology uses the concept of the “equally efficient operator “ 
3) The examination takes into consideration the following parameters: 
     - Income Calculation 
       Projection of income for I-choices products  based upon the proposals of CYTA 
       as per table 2 in page 10 of CYTA’s study. 
      - Cost Calculation 
      a)Spreadsheet 1 – Calculation of the subscriber’s number connected with indoor DSLAM          
          for the end of 2008 as per data given by CYTA 
     b) Spreadsheet 2 – Calculation of the subscriber’s number connected with outdoor DSLAM 
          for the end of 2008 as per data given by CYTA 
     c) Spreadsheet 3 – Calculation of the total subscriber’s number connected with  DSLAM for 
         the end of 2008 
     d) Spreadsheet 4 –Wholesale prices as proposed by CYTA and based upon the results of 
          the RE-RUN 
    e) Spreadsheet 5 – Data regarding the number of subscribers for i-choices products 
         regarding 2006 and 2007 
     f) Spreadsheet 6 – Weight per i-choice product for the end of 2008 based upon CYTA 
         proposal 
    g) Spreadsheet 7 – Calculation of the Virtual Path Cost as well as the needed bandwidth of 
         ATM
    h) Spreadsheet 8 – Calculation of the total costs (ATM Access, Permanent Virtual Paths, LLU, Modem, ADSL 2) as well as revenues  as well as the NGN cost.
   NGN service is not a Retail or Wholesale Service, therefore the total cost related to this pool is consider to be a common cost, which it should be allocated to all  the existing services. Due to lack of information on behalf of CYTA regarding the allocation factor of this costing pool, the central overheads allocation factor is used, in order to reflect a distribution of the NGN cost to all retail and wholesale services provided by CYTA.
4) If there is a negative difference between income and cost then there is squeeze upon the margin </t>
  </si>
  <si>
    <t>PRICES ARE IN EUROS  - VAT IS NOT INCLUDED</t>
  </si>
  <si>
    <t>CORPORATE RETAIL COST</t>
  </si>
  <si>
    <t>CRC old</t>
  </si>
  <si>
    <t>WHOLESALE BROADBAND PRODUCTS AT ATM NETWORK</t>
  </si>
  <si>
    <t>CRC new</t>
  </si>
  <si>
    <t>CHARGE FOR ACCESS AT ATM NETWORK - 2008</t>
  </si>
  <si>
    <t>DATA RATE</t>
  </si>
  <si>
    <t>CONNECTION FEE</t>
  </si>
  <si>
    <t>MONTHLY FEE</t>
  </si>
  <si>
    <t>ATM ACCESS WITHOUT COLOCATION</t>
  </si>
  <si>
    <t>ATM ACCESS WITH COLOCATION</t>
  </si>
  <si>
    <t>34Mbps</t>
  </si>
  <si>
    <t>155Mbps</t>
  </si>
  <si>
    <t>CHARGE FOR ACCESS AT ATM NETWORK - REVISED 2008</t>
  </si>
  <si>
    <t>1.1</t>
  </si>
  <si>
    <t>APPLICATION CANCELATION FEE PER ATM ACCESS - 2008</t>
  </si>
  <si>
    <t>1st day</t>
  </si>
  <si>
    <t>2nd - 5th day</t>
  </si>
  <si>
    <t>6th - delivery</t>
  </si>
  <si>
    <t>APPLICATION CANCELATION FEE PER ATM ACCESS -  REVISED 2008</t>
  </si>
  <si>
    <t>CHARGE FOR PERMANENT VIRTUAL PATH - 2008</t>
  </si>
  <si>
    <t xml:space="preserve">DATA RATE             </t>
  </si>
  <si>
    <t xml:space="preserve"> (SUSTAINABLE CELL RATE / PEAK CELL RATE)</t>
  </si>
  <si>
    <t>WITHOUT NETWORK PARTS</t>
  </si>
  <si>
    <t>WITH NETWORK PARTS (EVERY 20KM)</t>
  </si>
  <si>
    <t>2/2 Mbps</t>
  </si>
  <si>
    <t>2/4 Mbps</t>
  </si>
  <si>
    <t>2/6 Mbps</t>
  </si>
  <si>
    <t>2/8 Mbps</t>
  </si>
  <si>
    <t>2/34 Mbps</t>
  </si>
  <si>
    <t>4/4 Mbps</t>
  </si>
  <si>
    <t>4/8 Mbps</t>
  </si>
  <si>
    <t>4/12 Mbps</t>
  </si>
  <si>
    <t>4/16 Mbps</t>
  </si>
  <si>
    <t>4/34 Mbps</t>
  </si>
  <si>
    <t>4/50 Mbps</t>
  </si>
  <si>
    <t>8/8 Mbps</t>
  </si>
  <si>
    <t>8/16 Mbps</t>
  </si>
  <si>
    <t>8/24 Mbps</t>
  </si>
  <si>
    <t>8/34 Mbps</t>
  </si>
  <si>
    <t>8/75 Mbps</t>
  </si>
  <si>
    <t>8/100 Mbps</t>
  </si>
  <si>
    <t>16/34 Mbps</t>
  </si>
  <si>
    <t>16/50 Mbps</t>
  </si>
  <si>
    <t>16/75 Mbps</t>
  </si>
  <si>
    <t>16/100 Mbps</t>
  </si>
  <si>
    <t>24/24 Mbps</t>
  </si>
  <si>
    <t>34/34 Mbps</t>
  </si>
  <si>
    <t>50/100 Mbps</t>
  </si>
  <si>
    <t>50/149 Mbps</t>
  </si>
  <si>
    <t>75/100 Mbps</t>
  </si>
  <si>
    <t>75/149 Mbps</t>
  </si>
  <si>
    <t>100/125 Mbps</t>
  </si>
  <si>
    <t>100/149 Mbps</t>
  </si>
  <si>
    <t>125/149 Mbps</t>
  </si>
  <si>
    <t>CHARGE FOR PERMANENT VIRTUAL PATH - REVISED 2008</t>
  </si>
  <si>
    <t>2.1</t>
  </si>
  <si>
    <t>DISCOUNTS ON NETWORK PARTS</t>
  </si>
  <si>
    <t>1st network part</t>
  </si>
  <si>
    <t>2nd network part</t>
  </si>
  <si>
    <t>3rd network part</t>
  </si>
  <si>
    <t>4th network part</t>
  </si>
  <si>
    <t>5th network part and above</t>
  </si>
  <si>
    <t>2.2</t>
  </si>
  <si>
    <t>APPLICATION CANCELATION FEE PER PVP - 2008</t>
  </si>
  <si>
    <t>FEE</t>
  </si>
  <si>
    <t>APPLICATION CANCELATION FEE PER PVP - REVISED 2008</t>
  </si>
  <si>
    <t>CHARGE FOR ACCESS AT THE LOCAL LOOP OR SUB LOOP OF END USER - 2008</t>
  </si>
  <si>
    <t>Monthly charge</t>
  </si>
  <si>
    <t>CHARGE FOR MODEM - 2008</t>
  </si>
  <si>
    <t>CHARGE FOR MODEM - REVISED 2008</t>
  </si>
  <si>
    <t>WHOLESALE CHARGE FOR ADSL 2 - 2008</t>
  </si>
  <si>
    <t>PRODUCTS</t>
  </si>
  <si>
    <t>DATA RATE TO END USERS (Kbps)</t>
  </si>
  <si>
    <t>DATA RATE FROM END USERS (Kbps)</t>
  </si>
  <si>
    <t xml:space="preserve"> ADSL 2 256/64</t>
  </si>
  <si>
    <t xml:space="preserve"> ADSL 2 512/128</t>
  </si>
  <si>
    <t xml:space="preserve"> ADSL 2 1024/128</t>
  </si>
  <si>
    <t xml:space="preserve"> ADSL 2 1500/256</t>
  </si>
  <si>
    <t>WHOLESALE CHARGE FOR ADSL 2 -  REVISED 2008</t>
  </si>
  <si>
    <t xml:space="preserve"> ADSL 2 512/192</t>
  </si>
  <si>
    <t>NEW PRODUCTS</t>
  </si>
  <si>
    <t xml:space="preserve"> ADSL 2 1024/256</t>
  </si>
  <si>
    <t xml:space="preserve"> ADSL 2 2048/384</t>
  </si>
  <si>
    <t xml:space="preserve"> ADSL 2 4096/384</t>
  </si>
  <si>
    <t xml:space="preserve"> ADSL 2 2048/512</t>
  </si>
  <si>
    <t xml:space="preserve"> ADSL 2 4096/512</t>
  </si>
  <si>
    <t xml:space="preserve"> ADSL 2 8192/768</t>
  </si>
  <si>
    <t>CHARGE FOR DATA TRANSFER FROM EXTRA VC FROM/TO END USER/PORT - REVISED 2008</t>
  </si>
  <si>
    <t>ADSL 2 350/350</t>
  </si>
  <si>
    <t>REVISED 2008</t>
  </si>
  <si>
    <t>UPGRADE CHARGE PER END USER</t>
  </si>
  <si>
    <t>APPLICATION REJECTION FEE PER END USER</t>
  </si>
  <si>
    <t>APPLICATION CANCELLATION FEE PER END USER</t>
  </si>
  <si>
    <t>TEMPORARY DISCONNECTION PER END USER MONTHLY FEE</t>
  </si>
  <si>
    <t>RECONNECTION FEE PER USER</t>
  </si>
  <si>
    <t>RECONNECTION FEE PER USER (change of address)</t>
  </si>
  <si>
    <t>WHOLESALE BROADBAND PRODUCTS AT IP NETWORK</t>
  </si>
  <si>
    <t>ATM ACCESS WITHOUT COLLOCATION</t>
  </si>
  <si>
    <t>ATM ACCESS WITH COLLOCATION</t>
  </si>
  <si>
    <t>CHARGE FOR PERMANENT VIRTUAL CIRCUIT - 2008</t>
  </si>
  <si>
    <t xml:space="preserve">DATA RATE            (SUSTAINABLE CELL RATE / PEAK CELL RATE)            </t>
  </si>
  <si>
    <t>MONTHLY FEE (WITHOUT NETWORK PARTS)</t>
  </si>
  <si>
    <t>16/16 Mbps</t>
  </si>
  <si>
    <t>50/50 Mbps</t>
  </si>
  <si>
    <t>75/75 Mbps</t>
  </si>
  <si>
    <t>100/100 Mbps</t>
  </si>
  <si>
    <t>110/110 Mbps</t>
  </si>
  <si>
    <t>125/125 Mbps</t>
  </si>
  <si>
    <t>149/149 Mbps</t>
  </si>
  <si>
    <t>CHARGE FOR PERMANENT VIRTUAL CIRCUIT - REVISED 2008</t>
  </si>
  <si>
    <t>APPLICATION CANCELATION FEE PER VC - 2008</t>
  </si>
  <si>
    <t>APPLICATION CANCELATION FEE PER VC - REVISED 2008</t>
  </si>
  <si>
    <t>CHARGE FOR ETHERNET ACCESS  - REVISED 2008</t>
  </si>
  <si>
    <t>ETHERNET ACCESS WITHOUT COLLOCATION</t>
  </si>
  <si>
    <t>ETHERNET ACCESS WITH COLLOCATION</t>
  </si>
  <si>
    <t>10 Mbps</t>
  </si>
  <si>
    <t>100 Mbps</t>
  </si>
  <si>
    <t>1000 Mbps</t>
  </si>
  <si>
    <t>3.1</t>
  </si>
  <si>
    <t>APPLICATION CANCELATION FEE PER ETHERNET ACCESS - REVISED 008</t>
  </si>
  <si>
    <t>CHARGE FOR PRIVATE VIRTUAL NETWORK - 2008</t>
  </si>
  <si>
    <t>2 Mbps</t>
  </si>
  <si>
    <t>4 Mbps</t>
  </si>
  <si>
    <t>8 Mbps</t>
  </si>
  <si>
    <t>16 Mbps</t>
  </si>
  <si>
    <t>24 Mbps</t>
  </si>
  <si>
    <t>34 Mbps</t>
  </si>
  <si>
    <t>50 Mbps</t>
  </si>
  <si>
    <t>75 Mbps</t>
  </si>
  <si>
    <t>110 Mbps</t>
  </si>
  <si>
    <t>125 Mbps</t>
  </si>
  <si>
    <t>149 Mbps</t>
  </si>
  <si>
    <t>CHARGE FOR PRIVATE VIRTUAL NETWORK - REVISED 2008</t>
  </si>
  <si>
    <t>4.1</t>
  </si>
  <si>
    <t>APPLICATION CANCELATION FEE PER PVN - 2008</t>
  </si>
  <si>
    <t>APPLICATION CANCELATION FEE PER PVN - REVISED 2008</t>
  </si>
  <si>
    <t>CHARGE FOR ACCESS AT BROADBAND ACCESS SERVER PORT - 2008</t>
  </si>
  <si>
    <t>Monthly charge per 1 Mbps</t>
  </si>
  <si>
    <t>CHARGE FOR ACCESS AT BROADBAND ACCESS SERVER PORT - REVISED 2008</t>
  </si>
  <si>
    <t>CHARGE FOR ACCESS AT THE LOCAL LOOP OR SUB LOOP OF END USER - REVISED 2008</t>
  </si>
  <si>
    <t>WHOLESALE CHARGE FOR ADSL 3 -  2008</t>
  </si>
  <si>
    <t xml:space="preserve"> ADSL 3 256/64 CR 1:50</t>
  </si>
  <si>
    <t xml:space="preserve"> ADSL 3 512/128 CR 1:50</t>
  </si>
  <si>
    <t xml:space="preserve"> ADSL 3 1024/128 CR 1:50</t>
  </si>
  <si>
    <t xml:space="preserve"> ADSL 3 1024/128 CR 1:20</t>
  </si>
  <si>
    <t xml:space="preserve"> ADSL 3 1500/256 CR 1:20</t>
  </si>
  <si>
    <t>WHOLESALE CHARGE FOR ADSL 3 - REVISED 2008</t>
  </si>
  <si>
    <t xml:space="preserve"> ADSL 3 512/192 CR 1:50</t>
  </si>
  <si>
    <t xml:space="preserve"> ADSL 3 1024/256 CR 1:50</t>
  </si>
  <si>
    <t xml:space="preserve"> ADSL 3 2048/384 CR 1:50</t>
  </si>
  <si>
    <t xml:space="preserve"> ADSL 3 4096/384 CR 1:50</t>
  </si>
  <si>
    <t xml:space="preserve"> ADSL 3 2048/512 CR 1:20</t>
  </si>
  <si>
    <t xml:space="preserve"> ADSL 3 4096/512 CR 1:20</t>
  </si>
  <si>
    <t xml:space="preserve"> ADSL 3 8192/768 CR 1:20</t>
  </si>
  <si>
    <t>OTHER WHOLESALE CHARGES</t>
  </si>
  <si>
    <t>ΑΥΤΟΜΑΤΟΠΟΙΗΜΕΝΟΣ ΕΛΕΓΧΟΣ ΓΙΑ ΔΥΝΑΤΟΤΗΤΑ ΠΑΡΟΧΗΣ ΠΡΟΣΒΑΣΗΣ ADSL 2/3 - 2008</t>
  </si>
  <si>
    <t>Τέλος μετρήσεων και αυτοματοποιημένου ελέγχου τοπικού βρόχου ή τοπικού υπο-βρόχου</t>
  </si>
  <si>
    <t>Το τέλος αυτό θα υπολογιστεί αφού καθοριστεί ο τρόπος με τον οποίο θα δίδεται η πληροφορία αυτή</t>
  </si>
  <si>
    <t>ΑΥΤΟΜΑΤΟΠΟΙΗΜΕΝΟΣ ΕΛΕΓΧΟΣ ΓΙΑ ΔΥΝΑΤΟΤΗΤΑ ΠΑΡΟΧΗΣ ΠΡΟΣΒΑΣΗΣ ADSL 2/3 - REVISED 2008</t>
  </si>
  <si>
    <t>ΜΗ ΑΥΤΟΜΑΤΟΠΟΙΗΜΕΝΟΣ ΕΛΕΓΧΟΣ ΓΙΑ ΔΥΝΑΤΟΤΗΤΑ ΠΑΡΟΧΗΣ ΠΡΟΣΒΑΣΗΣ ADSL 2/3 - 2008</t>
  </si>
  <si>
    <t>Τέλος μη αυτοματοποιημένου ελέγχου τοπικού βρόχου ή τοπικού υπο- βρόχου</t>
  </si>
  <si>
    <t>ΜΗ ΑΥΤΟΜΑΤΟΠΟΙΗΜΕΝΟΣ ΕΛΕΓΧΟΣ ΓΙΑ ΔΥΝΑΤΟΤΗΤΑ ΠΑΡΟΧΗΣ ΠΡΟΣΒΑΣΗΣ ADSL 2/3 - REVISED 2008</t>
  </si>
  <si>
    <t>ΤΕΛΟΣ ΑΔΙΚΑΙΟΛΟΓΗΤΗΣ ΑΝΑΦΟΡΑΣ ΒΛΑΒΗΣ - 2008</t>
  </si>
  <si>
    <t>Χρέωση</t>
  </si>
  <si>
    <t>ΤΕΛΟΣ ΑΔΙΚΑΙΟΛΟΓΗΤΗΣ ΑΝΑΦΟΡΑΣ ΒΛΑΒΗΣ - REVISED 2008</t>
  </si>
  <si>
    <t>ΤΕΛΟΣ ΕΛΕΓΧΟΥ ΣΥΜΒΑΤΟΤΗΤΑΣ ΔΙΚΤΥΩΝ - 2008</t>
  </si>
  <si>
    <t>Το τέλος αυτό θα καθορίζεται ανά περίπτωση με βάση το κόστος</t>
  </si>
  <si>
    <t xml:space="preserve">DSLAMS που είναι εγκατεστημένα σε κτήριο της ΑΤΗΚ που έχει Τηλεφωνικό Κέντρο (Indoor) </t>
  </si>
  <si>
    <t>Επαρχία</t>
  </si>
  <si>
    <t>Τηλ. Κέντρο</t>
  </si>
  <si>
    <t>Συνδέσεις i-choice</t>
  </si>
  <si>
    <t xml:space="preserve">DSLAMS που είναι εγκατεστημένα απομακρυσμένα από Τηλεφωνικό Κέντρο της ΑΤΗΚ (Outdoor). </t>
  </si>
  <si>
    <t>Τηλ.Κέντρο</t>
  </si>
  <si>
    <t>Αριθμός συνδρομητών i-choice 256Kbps</t>
  </si>
  <si>
    <t>Αριθμός συνδρομητών i-choice 512Kbps</t>
  </si>
  <si>
    <t>Αριθμός συνδρομητών i-choice 1000Kbps</t>
  </si>
  <si>
    <t>Αριθμός συνδρομητών i-choice business 2M</t>
  </si>
  <si>
    <t>Αριθμός συνδρομητών i-choice business lite 1024kbps</t>
  </si>
  <si>
    <t xml:space="preserve">ΣΥΝΟΛΟ ΣΥΝΔΡΟΜΗΤΩΝ </t>
  </si>
  <si>
    <t>% ΑΝΑ ΠΡΟΪΟΝ</t>
  </si>
  <si>
    <t>ΠΡΟΒΛΕΨΕΙΣ ΠΕΛΑΤΩΝ</t>
  </si>
  <si>
    <t>ΝΕΑ ΛΙΑΝΙΚΑ ΠΡΟΪΟΝΤΑ</t>
  </si>
  <si>
    <t>Total bandwidth - without contention ratio</t>
  </si>
  <si>
    <t xml:space="preserve">Total bandwidth with contention ratio 50 </t>
  </si>
  <si>
    <t>Total bandwidth with contention ratio 20</t>
  </si>
  <si>
    <t>Total bandwidth - with contention ratio</t>
  </si>
  <si>
    <t>NUMBER OF ATM CONNECTIONS</t>
  </si>
  <si>
    <t xml:space="preserve">COST OF ATM </t>
  </si>
  <si>
    <t>NUMBER OF SUBSCRIBERS</t>
  </si>
  <si>
    <t>ATM ACCESS</t>
  </si>
  <si>
    <t>PERMANENT VIRTUAL PATHS</t>
  </si>
  <si>
    <t>Vp Bw</t>
  </si>
  <si>
    <t>Average Life</t>
  </si>
  <si>
    <t>Total VP Bw</t>
  </si>
  <si>
    <t xml:space="preserve">TOTAL COST OF ATM </t>
  </si>
  <si>
    <t>1
Vp Bw</t>
  </si>
  <si>
    <t>2
Vp Bw</t>
  </si>
  <si>
    <t>3
Vp Bw</t>
  </si>
  <si>
    <t>1
Virtual Path Cost</t>
  </si>
  <si>
    <t>2
Virtual Path Cost</t>
  </si>
  <si>
    <t>3
Virtual Path Cost</t>
  </si>
  <si>
    <t>TOTAL COST VIRTUAL PATH</t>
  </si>
  <si>
    <t>TOTAL INDOOR - REMOTE</t>
  </si>
  <si>
    <t xml:space="preserve">CHARGE FOR ACCESS AT THE LOCAL LOOP OR SUB LOOP OF END USER </t>
  </si>
  <si>
    <t>TOTAL COSTS PER MONTH</t>
  </si>
  <si>
    <t>TOTAL COST PER YEAR</t>
  </si>
  <si>
    <t>Average customer life</t>
  </si>
  <si>
    <t>ΕΠΑΡΧΙΑ</t>
  </si>
  <si>
    <t>ΤΗΛΕΦΩΝΙΚΟ ΚΕΝΤΡΟ</t>
  </si>
  <si>
    <t>ΧΡΗΣΙΜΟΠΟΙΗΜΕΝΗ ΧΩΡΗΤΙΚΟΤΗΤΑ INDOOR DSLAM (ΣΥΝΔΕΣΕΙΣ I-CHOICE)</t>
  </si>
  <si>
    <t>ΣΥΝΟΛΙΚΗ ΧΩΡΗΤΙΚΟΤΗΤΑ INDOOR DSLAM</t>
  </si>
  <si>
    <t>ΟΝΟΜΑ RDSLAM</t>
  </si>
  <si>
    <t>ΟΝΟΜΑ ΔΙΑΚΛΑΔΩΤΗ (ΚΔ ή ΔΔ)</t>
  </si>
  <si>
    <t>ΧΡΗΣΙΜΟΠΟΙΗΜΕΝΗ ΧΩΡΗΤΙΚΟΤΗΤΑ RDSLAM (ΣΥΝΔΕΣΕΙΣ I-CHOICE)</t>
  </si>
  <si>
    <t>ΣΥΝΟΛΙΚΗ ΧΩΡΗΤΙΚΟΤΗΤΑ RDSLAM</t>
  </si>
  <si>
    <t>ΣΥΝΟΛΙΚΗ ΧΩΡΗΤΙΚΟΤΗΤΑ INDOOR / OUTDOOR DSLAM</t>
  </si>
  <si>
    <t>ΧΡΗΣΙΜΟΠΟΙΗΜΕΝΗ ΧΩΡΗΤΙΚΟΤΗΤΑ INDOOR /OUTDOOR DSLAM (ΣΥΝΔΕΣΕΙΣ I-CHOICE)</t>
  </si>
  <si>
    <t>ΑΥΞΗΣΗ ΣΤΙΣ ΣΥΝΔΕΣΕΙΣ</t>
  </si>
  <si>
    <t>ΠΡΟΒΛΕΨΕΙΣ ΑΤΗΚ 2008</t>
  </si>
  <si>
    <t>ΧΡΗΣΙΜΟΠΟΙΗΜΕΝΗ ΧΩΡΗΤΙΚΟΤΗΤΑ INDOOR /OUTDOOR DSLAM (ΣΥΝΔΕΣΕΙΣ I-CHOICE) ΜΕΤΑ ΤΗΝ ΑΥΞΗΣΗ</t>
  </si>
  <si>
    <t>ΝΕΑ ΠΡΟΪΟΝΤΑ - 2008</t>
  </si>
  <si>
    <t>ΑΥΞΗΣΗ ΣΤΙΣ ΣΥΝΔΕΣΕΙΣ 6,26%</t>
  </si>
  <si>
    <t>Πίνακας 1 - DSLAMS που είναι εγκατεστημένα σε κτήριο της ΑΤΗΚ που έχει Τηλεφωνικό Κέντρο (Indoor)</t>
  </si>
  <si>
    <t>Στοιχεία 2008 (Μελέτη ΑΤΗΚ)</t>
  </si>
  <si>
    <t>Προβλέψεις για τέλος 2008</t>
  </si>
  <si>
    <t>Α/Α</t>
  </si>
  <si>
    <t xml:space="preserve">Πίνακας 2 - DSLAMS που είναι εγκατεστημένα απομακρυσμένα από Τηλεφωνικό Κέντρο της ΑΤΗΚ (Outdoor). </t>
  </si>
  <si>
    <t>Αρ. Συνδρομητών</t>
  </si>
  <si>
    <t>2007 - 2008</t>
  </si>
  <si>
    <t>2006 - 2007</t>
  </si>
  <si>
    <t>% ΑΥΞΗΣΗΣ ΠΕΛΑΤΩΝ</t>
  </si>
  <si>
    <t>Α/A</t>
  </si>
  <si>
    <t>Total</t>
  </si>
  <si>
    <t>TOTAL VP</t>
  </si>
  <si>
    <t>Results</t>
  </si>
  <si>
    <t>Needed ATM 34</t>
  </si>
  <si>
    <t>Needed ATM 155</t>
  </si>
  <si>
    <t>OPEX</t>
  </si>
  <si>
    <t>CAPEX</t>
  </si>
  <si>
    <t>WACC</t>
  </si>
  <si>
    <t>Cost of Capital</t>
  </si>
  <si>
    <t>Προϋπο. Κόστος 2007</t>
  </si>
  <si>
    <t>% Χρησιμοποίησης στο I-Choice</t>
  </si>
  <si>
    <t>Κόστος 2008</t>
  </si>
  <si>
    <t>NGN Cost related to I-choice</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</si>
</sst>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Red]\-0.00\ "/>
    <numFmt numFmtId="165" formatCode="0.000"/>
    <numFmt numFmtId="166" formatCode="#,##0.0"/>
    <numFmt numFmtId="167" formatCode="#,##0_ ;[Red]\-#,##0\ "/>
    <numFmt numFmtId="168" formatCode="#,##0.0\ &quot;€&quot;"/>
    <numFmt numFmtId="169" formatCode="#,##0.00\ &quot;€&quot;"/>
    <numFmt numFmtId="170" formatCode="#,##0_)\ &quot;  &quot;;\(#,##0\)\ &quot;  &quot;"/>
    <numFmt numFmtId="171" formatCode="_-* #,##0.00\ [$€-408]_-;\-* #,##0.00\ [$€-408]_-;_-* &quot;-&quot;??\ [$€-408]_-;_-@_-"/>
    <numFmt numFmtId="172" formatCode="[$-408]dddd\,\ d\ mmmm\ yyyy"/>
    <numFmt numFmtId="173" formatCode="[$-408]h:mm:ss\ AM/PM"/>
    <numFmt numFmtId="174" formatCode="0.000000"/>
    <numFmt numFmtId="175" formatCode="0.00000"/>
    <numFmt numFmtId="176" formatCode="0.0000"/>
    <numFmt numFmtId="177" formatCode="_-* #,##0.000\ [$€-408]_-;\-* #,##0.000\ [$€-408]_-;_-* &quot;-&quot;??\ [$€-408]_-;_-@_-"/>
    <numFmt numFmtId="178" formatCode="_-* #,##0.0\ [$€-408]_-;\-* #,##0.0\ [$€-408]_-;_-* &quot;-&quot;??\ [$€-408]_-;_-@_-"/>
    <numFmt numFmtId="179" formatCode="_-* #,##0\ [$€-408]_-;\-* #,##0\ [$€-408]_-;_-* &quot;-&quot;??\ [$€-408]_-;_-@_-"/>
    <numFmt numFmtId="180" formatCode="0.0"/>
    <numFmt numFmtId="181" formatCode="0.000%"/>
    <numFmt numFmtId="182" formatCode="0.0000%"/>
    <numFmt numFmtId="183" formatCode="_-* #,##0.0\ _€_-;\-* #,##0.0\ _€_-;_-* &quot;-&quot;??\ _€_-;_-@_-"/>
    <numFmt numFmtId="184" formatCode="_-* #,##0\ _€_-;\-* #,##0\ _€_-;_-* &quot;-&quot;??\ _€_-;_-@_-"/>
    <numFmt numFmtId="185" formatCode="#,##0%;[Red]\-#,##0%;0%;@_)"/>
    <numFmt numFmtId="186" formatCode="#,##0.00%;[Red]\-#,##0.00%;0.00%;@_)"/>
    <numFmt numFmtId="187" formatCode="#,##0\ [$€-1]"/>
    <numFmt numFmtId="188" formatCode="#,##0.00\ [$€-1]"/>
  </numFmts>
  <fonts count="36">
    <font>
      <sz val="11"/>
      <color indexed="8"/>
      <name val="Calibri"/>
      <family val="2"/>
    </font>
    <font>
      <sz val="10"/>
      <name val="Arial"/>
      <family val="2"/>
    </font>
    <font>
      <sz val="10"/>
      <name val="Tahoma"/>
      <family val="2"/>
    </font>
    <font>
      <b/>
      <sz val="10"/>
      <name val="Tahoma"/>
      <family val="2"/>
    </font>
    <font>
      <sz val="10"/>
      <color indexed="10"/>
      <name val="Tahoma"/>
      <family val="2"/>
    </font>
    <font>
      <b/>
      <i/>
      <sz val="12"/>
      <name val="Tahoma"/>
      <family val="2"/>
    </font>
    <font>
      <sz val="10"/>
      <color indexed="8"/>
      <name val="Arial"/>
      <family val="2"/>
    </font>
    <font>
      <b/>
      <i/>
      <sz val="10"/>
      <name val="Tahoma"/>
      <family val="2"/>
    </font>
    <font>
      <sz val="11"/>
      <color indexed="8"/>
      <name val="Tahoma"/>
      <family val="2"/>
    </font>
    <font>
      <sz val="10"/>
      <color indexed="8"/>
      <name val="Tahoma"/>
      <family val="2"/>
    </font>
    <font>
      <sz val="10"/>
      <color indexed="9"/>
      <name val="Tahoma"/>
      <family val="2"/>
    </font>
    <font>
      <b/>
      <sz val="10"/>
      <color indexed="8"/>
      <name val="Tahoma"/>
      <family val="2"/>
    </font>
    <font>
      <b/>
      <sz val="12"/>
      <color indexed="8"/>
      <name val="Tahoma"/>
      <family val="2"/>
    </font>
    <font>
      <b/>
      <sz val="11"/>
      <color indexed="8"/>
      <name val="Tahoma"/>
      <family val="2"/>
    </font>
    <font>
      <b/>
      <i/>
      <sz val="12"/>
      <color indexed="10"/>
      <name val="Tahoma"/>
      <family val="2"/>
    </font>
    <font>
      <b/>
      <i/>
      <sz val="12"/>
      <color indexed="8"/>
      <name val="Tahoma"/>
      <family val="2"/>
    </font>
    <font>
      <b/>
      <sz val="8"/>
      <name val="Tahoma"/>
      <family val="2"/>
    </font>
    <font>
      <sz val="14"/>
      <color indexed="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
      <patternFill patternType="solid">
        <fgColor indexed="41"/>
        <bgColor indexed="64"/>
      </patternFill>
    </fill>
    <fill>
      <patternFill patternType="solid">
        <fgColor indexed="2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style="thin"/>
    </border>
    <border>
      <left style="thin"/>
      <right style="thin"/>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171" fontId="6" fillId="0" borderId="0">
      <alignment vertical="top"/>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06">
    <xf numFmtId="0" fontId="0" fillId="0" borderId="0" xfId="0" applyAlignment="1">
      <alignment/>
    </xf>
    <xf numFmtId="0" fontId="2" fillId="0" borderId="0" xfId="55" applyFont="1">
      <alignment/>
      <protection/>
    </xf>
    <xf numFmtId="0" fontId="2" fillId="0" borderId="0" xfId="55" applyFont="1" applyAlignment="1">
      <alignment horizontal="center"/>
      <protection/>
    </xf>
    <xf numFmtId="0" fontId="3" fillId="0" borderId="0" xfId="55" applyFont="1">
      <alignment/>
      <protection/>
    </xf>
    <xf numFmtId="0" fontId="3" fillId="0" borderId="0" xfId="55" applyFont="1" applyBorder="1" applyAlignment="1">
      <alignment wrapText="1"/>
      <protection/>
    </xf>
    <xf numFmtId="0" fontId="2" fillId="0" borderId="0" xfId="55" applyFont="1" applyBorder="1">
      <alignment/>
      <protection/>
    </xf>
    <xf numFmtId="4" fontId="2" fillId="0" borderId="0" xfId="55" applyNumberFormat="1" applyFont="1" applyBorder="1" applyAlignment="1">
      <alignment horizontal="center" wrapText="1"/>
      <protection/>
    </xf>
    <xf numFmtId="0" fontId="2" fillId="0" borderId="0" xfId="55" applyFont="1" applyBorder="1" applyAlignment="1">
      <alignment horizontal="justify" wrapText="1"/>
      <protection/>
    </xf>
    <xf numFmtId="0" fontId="4" fillId="0" borderId="0" xfId="55" applyFont="1">
      <alignment/>
      <protection/>
    </xf>
    <xf numFmtId="164" fontId="2" fillId="0" borderId="0" xfId="55" applyNumberFormat="1" applyFont="1">
      <alignment/>
      <protection/>
    </xf>
    <xf numFmtId="0" fontId="3" fillId="0" borderId="0" xfId="55" applyFont="1" applyAlignment="1">
      <alignment wrapText="1"/>
      <protection/>
    </xf>
    <xf numFmtId="0" fontId="3" fillId="24" borderId="0" xfId="55" applyFont="1" applyFill="1" applyAlignment="1">
      <alignment horizontal="left"/>
      <protection/>
    </xf>
    <xf numFmtId="0" fontId="3" fillId="24" borderId="0" xfId="55" applyFont="1" applyFill="1" applyBorder="1" applyAlignment="1">
      <alignment horizontal="center"/>
      <protection/>
    </xf>
    <xf numFmtId="4" fontId="2" fillId="24" borderId="0" xfId="55" applyNumberFormat="1" applyFont="1" applyFill="1" applyBorder="1" applyAlignment="1">
      <alignment horizontal="center"/>
      <protection/>
    </xf>
    <xf numFmtId="0" fontId="3" fillId="24" borderId="0" xfId="55" applyFont="1" applyFill="1" applyAlignment="1">
      <alignment/>
      <protection/>
    </xf>
    <xf numFmtId="0" fontId="3" fillId="24" borderId="0" xfId="55" applyFont="1" applyFill="1" applyBorder="1" applyAlignment="1">
      <alignment/>
      <protection/>
    </xf>
    <xf numFmtId="0" fontId="2" fillId="24" borderId="0" xfId="55" applyFont="1" applyFill="1" applyBorder="1" applyAlignment="1">
      <alignment horizontal="center"/>
      <protection/>
    </xf>
    <xf numFmtId="0" fontId="2" fillId="24" borderId="0" xfId="55" applyFont="1" applyFill="1" applyBorder="1">
      <alignment/>
      <protection/>
    </xf>
    <xf numFmtId="0" fontId="2" fillId="24" borderId="0" xfId="55" applyFont="1" applyFill="1" applyBorder="1" applyAlignment="1">
      <alignment horizontal="justify" wrapText="1"/>
      <protection/>
    </xf>
    <xf numFmtId="0" fontId="2" fillId="24" borderId="0" xfId="55" applyFont="1" applyFill="1" applyBorder="1" applyAlignment="1">
      <alignment horizontal="center" wrapText="1"/>
      <protection/>
    </xf>
    <xf numFmtId="4" fontId="2" fillId="24" borderId="0" xfId="55" applyNumberFormat="1" applyFont="1" applyFill="1" applyBorder="1" applyAlignment="1">
      <alignment horizontal="center" wrapText="1"/>
      <protection/>
    </xf>
    <xf numFmtId="0" fontId="3" fillId="24" borderId="0" xfId="55" applyFont="1" applyFill="1" applyBorder="1" applyAlignment="1">
      <alignment horizontal="center" wrapText="1"/>
      <protection/>
    </xf>
    <xf numFmtId="0" fontId="2" fillId="24" borderId="0" xfId="55" applyFont="1" applyFill="1" applyAlignment="1">
      <alignment horizontal="center"/>
      <protection/>
    </xf>
    <xf numFmtId="0" fontId="2" fillId="24" borderId="0" xfId="55" applyFont="1" applyFill="1" applyBorder="1" applyAlignment="1">
      <alignment horizontal="right" wrapText="1"/>
      <protection/>
    </xf>
    <xf numFmtId="2" fontId="2" fillId="24" borderId="0" xfId="55" applyNumberFormat="1" applyFont="1" applyFill="1" applyBorder="1" applyAlignment="1">
      <alignment horizontal="center"/>
      <protection/>
    </xf>
    <xf numFmtId="9" fontId="3" fillId="24" borderId="0" xfId="64" applyFont="1" applyFill="1" applyBorder="1" applyAlignment="1">
      <alignment horizontal="center"/>
    </xf>
    <xf numFmtId="4" fontId="8" fillId="0" borderId="0" xfId="0" applyNumberFormat="1" applyFont="1" applyAlignment="1">
      <alignment/>
    </xf>
    <xf numFmtId="0" fontId="3" fillId="0" borderId="0" xfId="55" applyFont="1" applyBorder="1" applyAlignment="1">
      <alignment horizontal="center" wrapText="1"/>
      <protection/>
    </xf>
    <xf numFmtId="2" fontId="9" fillId="0" borderId="0" xfId="0" applyNumberFormat="1" applyFont="1" applyBorder="1" applyAlignment="1">
      <alignment/>
    </xf>
    <xf numFmtId="9" fontId="3" fillId="24" borderId="0" xfId="64" applyFont="1" applyFill="1" applyBorder="1" applyAlignment="1">
      <alignment horizontal="center" wrapText="1"/>
    </xf>
    <xf numFmtId="0" fontId="8" fillId="24" borderId="0" xfId="0" applyFont="1" applyFill="1" applyAlignment="1">
      <alignment/>
    </xf>
    <xf numFmtId="9" fontId="2" fillId="24" borderId="0" xfId="65" applyFont="1" applyFill="1" applyBorder="1" applyAlignment="1">
      <alignment horizontal="center"/>
    </xf>
    <xf numFmtId="2" fontId="2" fillId="24" borderId="0" xfId="65" applyNumberFormat="1" applyFont="1" applyFill="1" applyBorder="1" applyAlignment="1">
      <alignment horizontal="center"/>
    </xf>
    <xf numFmtId="0" fontId="2" fillId="24" borderId="0" xfId="55" applyFont="1" applyFill="1">
      <alignment/>
      <protection/>
    </xf>
    <xf numFmtId="0" fontId="2" fillId="24" borderId="10" xfId="55" applyFont="1" applyFill="1" applyBorder="1">
      <alignment/>
      <protection/>
    </xf>
    <xf numFmtId="2" fontId="2" fillId="24" borderId="10" xfId="65" applyNumberFormat="1" applyFont="1" applyFill="1" applyBorder="1" applyAlignment="1">
      <alignment horizontal="center"/>
    </xf>
    <xf numFmtId="165" fontId="2" fillId="24" borderId="0" xfId="55" applyNumberFormat="1" applyFont="1" applyFill="1" applyBorder="1" applyAlignment="1">
      <alignment horizontal="center"/>
      <protection/>
    </xf>
    <xf numFmtId="2" fontId="2" fillId="24" borderId="0" xfId="55" applyNumberFormat="1" applyFont="1" applyFill="1" applyBorder="1" applyAlignment="1">
      <alignment horizontal="center" wrapText="1"/>
      <protection/>
    </xf>
    <xf numFmtId="2" fontId="2" fillId="0" borderId="0" xfId="55" applyNumberFormat="1" applyFont="1" applyAlignment="1">
      <alignment horizontal="center"/>
      <protection/>
    </xf>
    <xf numFmtId="0" fontId="3" fillId="13" borderId="0" xfId="55" applyFont="1" applyFill="1" applyBorder="1" applyAlignment="1">
      <alignment horizontal="center" vertical="center" wrapText="1"/>
      <protection/>
    </xf>
    <xf numFmtId="0" fontId="9" fillId="0" borderId="0" xfId="0" applyFont="1" applyAlignment="1">
      <alignment/>
    </xf>
    <xf numFmtId="0" fontId="9" fillId="0" borderId="0" xfId="0" applyFont="1" applyAlignment="1">
      <alignment horizontal="center"/>
    </xf>
    <xf numFmtId="0" fontId="9" fillId="24" borderId="0" xfId="0" applyFont="1" applyFill="1" applyAlignment="1">
      <alignment horizontal="left" vertical="center" wrapText="1"/>
    </xf>
    <xf numFmtId="0" fontId="9" fillId="24" borderId="0" xfId="0" applyFont="1" applyFill="1" applyAlignment="1">
      <alignment horizontal="center" wrapText="1"/>
    </xf>
    <xf numFmtId="0" fontId="9" fillId="24" borderId="0" xfId="0" applyFont="1" applyFill="1" applyBorder="1" applyAlignment="1">
      <alignment vertical="center" wrapText="1"/>
    </xf>
    <xf numFmtId="2" fontId="9" fillId="24" borderId="0" xfId="0" applyNumberFormat="1" applyFont="1" applyFill="1" applyBorder="1" applyAlignment="1">
      <alignment horizontal="center"/>
    </xf>
    <xf numFmtId="0" fontId="10" fillId="25" borderId="0" xfId="55" applyFont="1" applyFill="1" applyAlignment="1">
      <alignment horizontal="center"/>
      <protection/>
    </xf>
    <xf numFmtId="0" fontId="10" fillId="25" borderId="0" xfId="55" applyFont="1" applyFill="1" applyBorder="1" applyAlignment="1">
      <alignment horizontal="center"/>
      <protection/>
    </xf>
    <xf numFmtId="0" fontId="10" fillId="25" borderId="0" xfId="0" applyFont="1" applyFill="1" applyAlignment="1">
      <alignment horizontal="center"/>
    </xf>
    <xf numFmtId="0" fontId="9" fillId="0" borderId="0" xfId="0" applyFont="1" applyAlignment="1">
      <alignment wrapText="1"/>
    </xf>
    <xf numFmtId="2" fontId="8" fillId="0" borderId="0" xfId="0" applyNumberFormat="1" applyFont="1" applyAlignment="1">
      <alignment/>
    </xf>
    <xf numFmtId="2" fontId="9" fillId="24" borderId="0" xfId="0" applyNumberFormat="1" applyFont="1" applyFill="1" applyAlignment="1">
      <alignment/>
    </xf>
    <xf numFmtId="0" fontId="2" fillId="24" borderId="0" xfId="55" applyFont="1" applyFill="1" applyBorder="1" applyAlignment="1">
      <alignment vertical="center"/>
      <protection/>
    </xf>
    <xf numFmtId="0" fontId="11" fillId="24" borderId="0" xfId="0" applyFont="1" applyFill="1" applyAlignment="1">
      <alignment horizontal="center" wrapText="1"/>
    </xf>
    <xf numFmtId="0" fontId="9" fillId="0" borderId="11" xfId="0" applyFont="1" applyBorder="1" applyAlignment="1">
      <alignment/>
    </xf>
    <xf numFmtId="0" fontId="9" fillId="0" borderId="0" xfId="0" applyFont="1" applyBorder="1" applyAlignment="1">
      <alignment wrapText="1"/>
    </xf>
    <xf numFmtId="17" fontId="3" fillId="20" borderId="11" xfId="56" applyNumberFormat="1" applyFont="1" applyFill="1" applyBorder="1" applyAlignment="1">
      <alignment horizontal="center" vertical="center"/>
      <protection/>
    </xf>
    <xf numFmtId="17" fontId="3" fillId="5" borderId="11" xfId="56" applyNumberFormat="1" applyFont="1" applyFill="1" applyBorder="1" applyAlignment="1">
      <alignment horizontal="center" vertical="center"/>
      <protection/>
    </xf>
    <xf numFmtId="171" fontId="11" fillId="5" borderId="11" xfId="57" applyFont="1" applyFill="1" applyBorder="1" applyAlignment="1">
      <alignment horizontal="center" vertical="center" wrapText="1"/>
      <protection/>
    </xf>
    <xf numFmtId="0" fontId="3" fillId="5" borderId="11" xfId="56" applyNumberFormat="1" applyFont="1" applyFill="1" applyBorder="1" applyAlignment="1">
      <alignment horizontal="center" vertical="center" wrapText="1"/>
      <protection/>
    </xf>
    <xf numFmtId="17" fontId="3" fillId="5" borderId="11" xfId="56" applyNumberFormat="1" applyFont="1" applyFill="1" applyBorder="1" applyAlignment="1">
      <alignment horizontal="center" vertical="center" wrapText="1"/>
      <protection/>
    </xf>
    <xf numFmtId="171" fontId="9" fillId="0" borderId="0" xfId="59" applyFont="1">
      <alignment/>
      <protection/>
    </xf>
    <xf numFmtId="0" fontId="9" fillId="0" borderId="0" xfId="59" applyNumberFormat="1" applyFont="1" applyBorder="1">
      <alignment/>
      <protection/>
    </xf>
    <xf numFmtId="0" fontId="9" fillId="0" borderId="0" xfId="59" applyNumberFormat="1" applyFont="1" applyBorder="1" applyAlignment="1">
      <alignment wrapText="1"/>
      <protection/>
    </xf>
    <xf numFmtId="3" fontId="9" fillId="0" borderId="0" xfId="0" applyNumberFormat="1" applyFont="1" applyAlignment="1">
      <alignment/>
    </xf>
    <xf numFmtId="2" fontId="9" fillId="0" borderId="0" xfId="0" applyNumberFormat="1" applyFont="1" applyAlignment="1">
      <alignment/>
    </xf>
    <xf numFmtId="2" fontId="9" fillId="0" borderId="0" xfId="0" applyNumberFormat="1" applyFont="1" applyBorder="1" applyAlignment="1">
      <alignment horizontal="center"/>
    </xf>
    <xf numFmtId="0" fontId="9" fillId="0" borderId="0" xfId="0" applyFont="1" applyBorder="1" applyAlignment="1">
      <alignment horizontal="center"/>
    </xf>
    <xf numFmtId="0" fontId="7" fillId="24" borderId="0" xfId="55" applyFont="1" applyFill="1" applyAlignment="1">
      <alignment horizontal="center" vertical="center"/>
      <protection/>
    </xf>
    <xf numFmtId="0" fontId="9" fillId="0" borderId="0" xfId="0" applyFont="1" applyBorder="1" applyAlignment="1">
      <alignment/>
    </xf>
    <xf numFmtId="4" fontId="2" fillId="0" borderId="0" xfId="55" applyNumberFormat="1" applyFont="1">
      <alignment/>
      <protection/>
    </xf>
    <xf numFmtId="0" fontId="11" fillId="5" borderId="11" xfId="61" applyNumberFormat="1" applyFont="1" applyFill="1" applyBorder="1" applyAlignment="1">
      <alignment horizontal="center" vertical="center" wrapText="1"/>
      <protection/>
    </xf>
    <xf numFmtId="0" fontId="2" fillId="24" borderId="0" xfId="55" applyFont="1" applyFill="1" applyBorder="1" applyAlignment="1">
      <alignment wrapText="1"/>
      <protection/>
    </xf>
    <xf numFmtId="4" fontId="9" fillId="0" borderId="0" xfId="0" applyNumberFormat="1" applyFont="1" applyBorder="1" applyAlignment="1">
      <alignment horizontal="center"/>
    </xf>
    <xf numFmtId="1" fontId="9" fillId="0" borderId="0" xfId="0" applyNumberFormat="1" applyFont="1" applyBorder="1" applyAlignment="1">
      <alignment horizontal="center"/>
    </xf>
    <xf numFmtId="3" fontId="11" fillId="0" borderId="0" xfId="0" applyNumberFormat="1" applyFont="1" applyBorder="1" applyAlignment="1">
      <alignment horizontal="center"/>
    </xf>
    <xf numFmtId="3" fontId="11" fillId="24" borderId="0" xfId="0" applyNumberFormat="1" applyFont="1" applyFill="1" applyBorder="1" applyAlignment="1">
      <alignment horizontal="center"/>
    </xf>
    <xf numFmtId="0" fontId="11" fillId="24" borderId="0" xfId="0" applyFont="1" applyFill="1" applyAlignment="1">
      <alignment/>
    </xf>
    <xf numFmtId="0" fontId="9" fillId="24" borderId="0" xfId="0" applyFont="1" applyFill="1" applyAlignment="1">
      <alignment/>
    </xf>
    <xf numFmtId="0" fontId="9" fillId="5" borderId="0" xfId="0" applyFont="1" applyFill="1" applyAlignment="1">
      <alignment/>
    </xf>
    <xf numFmtId="2" fontId="9" fillId="24" borderId="0" xfId="0" applyNumberFormat="1" applyFont="1" applyFill="1" applyBorder="1" applyAlignment="1">
      <alignment/>
    </xf>
    <xf numFmtId="2" fontId="8" fillId="24" borderId="0" xfId="0" applyNumberFormat="1" applyFont="1" applyFill="1" applyBorder="1" applyAlignment="1">
      <alignment/>
    </xf>
    <xf numFmtId="0" fontId="0" fillId="24" borderId="0" xfId="0" applyFill="1" applyBorder="1" applyAlignment="1">
      <alignment/>
    </xf>
    <xf numFmtId="4" fontId="3" fillId="24" borderId="0" xfId="55" applyNumberFormat="1" applyFont="1" applyFill="1" applyBorder="1" applyAlignment="1">
      <alignment horizontal="center" wrapText="1"/>
      <protection/>
    </xf>
    <xf numFmtId="2" fontId="11" fillId="24" borderId="0" xfId="0" applyNumberFormat="1" applyFont="1" applyFill="1" applyBorder="1" applyAlignment="1">
      <alignment horizontal="center"/>
    </xf>
    <xf numFmtId="4" fontId="3" fillId="24" borderId="0" xfId="55" applyNumberFormat="1" applyFont="1" applyFill="1" applyBorder="1" applyAlignment="1">
      <alignment horizontal="center"/>
      <protection/>
    </xf>
    <xf numFmtId="0" fontId="11" fillId="24" borderId="0" xfId="0" applyFont="1" applyFill="1" applyBorder="1" applyAlignment="1">
      <alignment horizontal="center" wrapText="1"/>
    </xf>
    <xf numFmtId="164" fontId="2" fillId="24" borderId="0" xfId="55" applyNumberFormat="1" applyFont="1" applyFill="1" applyBorder="1">
      <alignment/>
      <protection/>
    </xf>
    <xf numFmtId="0" fontId="8" fillId="24" borderId="0" xfId="0" applyFont="1" applyFill="1" applyBorder="1" applyAlignment="1">
      <alignment/>
    </xf>
    <xf numFmtId="0" fontId="9" fillId="24" borderId="0" xfId="0" applyFont="1" applyFill="1" applyBorder="1" applyAlignment="1">
      <alignment/>
    </xf>
    <xf numFmtId="0" fontId="11" fillId="0" borderId="0" xfId="0" applyFont="1" applyAlignment="1">
      <alignment/>
    </xf>
    <xf numFmtId="0" fontId="3" fillId="5" borderId="12" xfId="55" applyFont="1" applyFill="1" applyBorder="1" applyAlignment="1">
      <alignment horizontal="center"/>
      <protection/>
    </xf>
    <xf numFmtId="0" fontId="2" fillId="5" borderId="13" xfId="55" applyFont="1" applyFill="1" applyBorder="1">
      <alignment/>
      <protection/>
    </xf>
    <xf numFmtId="0" fontId="3" fillId="5" borderId="0" xfId="55" applyFont="1" applyFill="1" applyBorder="1" applyAlignment="1">
      <alignment horizontal="center" wrapText="1"/>
      <protection/>
    </xf>
    <xf numFmtId="0" fontId="3" fillId="5" borderId="14" xfId="55" applyFont="1" applyFill="1" applyBorder="1" applyAlignment="1">
      <alignment horizontal="center" wrapText="1"/>
      <protection/>
    </xf>
    <xf numFmtId="0" fontId="3" fillId="5" borderId="13" xfId="55" applyFont="1" applyFill="1" applyBorder="1" applyAlignment="1">
      <alignment horizontal="center"/>
      <protection/>
    </xf>
    <xf numFmtId="4" fontId="2" fillId="5" borderId="0" xfId="55" applyNumberFormat="1" applyFont="1" applyFill="1" applyBorder="1" applyAlignment="1">
      <alignment horizontal="center"/>
      <protection/>
    </xf>
    <xf numFmtId="4" fontId="2" fillId="5" borderId="14" xfId="55" applyNumberFormat="1" applyFont="1" applyFill="1" applyBorder="1" applyAlignment="1">
      <alignment horizontal="center"/>
      <protection/>
    </xf>
    <xf numFmtId="0" fontId="3" fillId="5" borderId="15" xfId="55" applyFont="1" applyFill="1" applyBorder="1" applyAlignment="1">
      <alignment horizontal="center"/>
      <protection/>
    </xf>
    <xf numFmtId="4" fontId="2" fillId="5" borderId="10" xfId="55" applyNumberFormat="1" applyFont="1" applyFill="1" applyBorder="1" applyAlignment="1">
      <alignment horizontal="center"/>
      <protection/>
    </xf>
    <xf numFmtId="4" fontId="2" fillId="5" borderId="16" xfId="55" applyNumberFormat="1" applyFont="1" applyFill="1" applyBorder="1" applyAlignment="1">
      <alignment horizontal="center"/>
      <protection/>
    </xf>
    <xf numFmtId="0" fontId="2" fillId="5" borderId="17" xfId="55" applyFont="1" applyFill="1" applyBorder="1" applyAlignment="1">
      <alignment horizontal="center"/>
      <protection/>
    </xf>
    <xf numFmtId="0" fontId="2" fillId="5" borderId="14" xfId="55" applyFont="1" applyFill="1" applyBorder="1" applyAlignment="1">
      <alignment horizontal="center"/>
      <protection/>
    </xf>
    <xf numFmtId="0" fontId="2" fillId="5" borderId="16" xfId="55" applyFont="1" applyFill="1" applyBorder="1" applyAlignment="1">
      <alignment horizontal="center"/>
      <protection/>
    </xf>
    <xf numFmtId="0" fontId="3" fillId="5" borderId="12" xfId="55" applyFont="1" applyFill="1" applyBorder="1" applyAlignment="1">
      <alignment horizontal="center" wrapText="1"/>
      <protection/>
    </xf>
    <xf numFmtId="0" fontId="3" fillId="5" borderId="18" xfId="55" applyFont="1" applyFill="1" applyBorder="1" applyAlignment="1">
      <alignment horizontal="center"/>
      <protection/>
    </xf>
    <xf numFmtId="0" fontId="3" fillId="5" borderId="13" xfId="55" applyFont="1" applyFill="1" applyBorder="1" applyAlignment="1">
      <alignment wrapText="1"/>
      <protection/>
    </xf>
    <xf numFmtId="0" fontId="3" fillId="5" borderId="0" xfId="55" applyFont="1" applyFill="1" applyBorder="1">
      <alignment/>
      <protection/>
    </xf>
    <xf numFmtId="0" fontId="3" fillId="5" borderId="0" xfId="55" applyFont="1" applyFill="1" applyBorder="1" applyAlignment="1">
      <alignment wrapText="1"/>
      <protection/>
    </xf>
    <xf numFmtId="0" fontId="3" fillId="5" borderId="14" xfId="55" applyFont="1" applyFill="1" applyBorder="1" applyAlignment="1">
      <alignment wrapText="1"/>
      <protection/>
    </xf>
    <xf numFmtId="0" fontId="2" fillId="5" borderId="13" xfId="55" applyFont="1" applyFill="1" applyBorder="1" applyAlignment="1">
      <alignment horizontal="center"/>
      <protection/>
    </xf>
    <xf numFmtId="0" fontId="2" fillId="5" borderId="15" xfId="55" applyFont="1" applyFill="1" applyBorder="1" applyAlignment="1">
      <alignment horizontal="center"/>
      <protection/>
    </xf>
    <xf numFmtId="0" fontId="2" fillId="5" borderId="12" xfId="55" applyFont="1" applyFill="1" applyBorder="1">
      <alignment/>
      <protection/>
    </xf>
    <xf numFmtId="9" fontId="2" fillId="5" borderId="17" xfId="65" applyFont="1" applyFill="1" applyBorder="1" applyAlignment="1">
      <alignment horizontal="center"/>
    </xf>
    <xf numFmtId="9" fontId="2" fillId="5" borderId="14" xfId="65" applyFont="1" applyFill="1" applyBorder="1" applyAlignment="1">
      <alignment horizontal="center"/>
    </xf>
    <xf numFmtId="0" fontId="2" fillId="5" borderId="15" xfId="55" applyFont="1" applyFill="1" applyBorder="1">
      <alignment/>
      <protection/>
    </xf>
    <xf numFmtId="9" fontId="2" fillId="5" borderId="16" xfId="65" applyFont="1" applyFill="1" applyBorder="1" applyAlignment="1">
      <alignment horizontal="center"/>
    </xf>
    <xf numFmtId="0" fontId="2" fillId="5" borderId="19" xfId="55" applyFont="1" applyFill="1" applyBorder="1">
      <alignment/>
      <protection/>
    </xf>
    <xf numFmtId="2" fontId="2" fillId="5" borderId="20" xfId="65" applyNumberFormat="1" applyFont="1" applyFill="1" applyBorder="1" applyAlignment="1">
      <alignment horizontal="center"/>
    </xf>
    <xf numFmtId="0" fontId="2" fillId="5" borderId="20" xfId="55" applyFont="1" applyFill="1" applyBorder="1" applyAlignment="1">
      <alignment horizontal="center"/>
      <protection/>
    </xf>
    <xf numFmtId="0" fontId="2" fillId="5" borderId="19" xfId="55" applyFont="1" applyFill="1" applyBorder="1" applyAlignment="1">
      <alignment vertical="center"/>
      <protection/>
    </xf>
    <xf numFmtId="0" fontId="2" fillId="5" borderId="20" xfId="55" applyFont="1" applyFill="1" applyBorder="1" applyAlignment="1">
      <alignment horizontal="center" vertical="center"/>
      <protection/>
    </xf>
    <xf numFmtId="0" fontId="3" fillId="5" borderId="18" xfId="55" applyFont="1" applyFill="1" applyBorder="1" applyAlignment="1">
      <alignment horizontal="center" wrapText="1"/>
      <protection/>
    </xf>
    <xf numFmtId="0" fontId="2" fillId="5" borderId="13" xfId="55" applyFont="1" applyFill="1" applyBorder="1" applyAlignment="1">
      <alignment horizontal="justify" wrapText="1"/>
      <protection/>
    </xf>
    <xf numFmtId="0" fontId="2" fillId="5" borderId="0" xfId="55" applyFont="1" applyFill="1" applyBorder="1" applyAlignment="1">
      <alignment horizontal="center" wrapText="1"/>
      <protection/>
    </xf>
    <xf numFmtId="4" fontId="2" fillId="5" borderId="0" xfId="55" applyNumberFormat="1" applyFont="1" applyFill="1" applyBorder="1" applyAlignment="1">
      <alignment horizontal="center" wrapText="1"/>
      <protection/>
    </xf>
    <xf numFmtId="0" fontId="2" fillId="5" borderId="15" xfId="55" applyFont="1" applyFill="1" applyBorder="1" applyAlignment="1">
      <alignment horizontal="justify" wrapText="1"/>
      <protection/>
    </xf>
    <xf numFmtId="0" fontId="2" fillId="5" borderId="10" xfId="55" applyFont="1" applyFill="1" applyBorder="1" applyAlignment="1">
      <alignment horizontal="center" wrapText="1"/>
      <protection/>
    </xf>
    <xf numFmtId="4" fontId="2" fillId="5" borderId="10" xfId="55" applyNumberFormat="1" applyFont="1" applyFill="1" applyBorder="1" applyAlignment="1">
      <alignment horizontal="center" wrapText="1"/>
      <protection/>
    </xf>
    <xf numFmtId="4" fontId="2" fillId="5" borderId="16" xfId="55" applyNumberFormat="1" applyFont="1" applyFill="1" applyBorder="1" applyAlignment="1">
      <alignment horizontal="center" wrapText="1"/>
      <protection/>
    </xf>
    <xf numFmtId="0" fontId="3" fillId="5" borderId="17" xfId="55" applyFont="1" applyFill="1" applyBorder="1" applyAlignment="1">
      <alignment horizontal="center"/>
      <protection/>
    </xf>
    <xf numFmtId="4" fontId="2" fillId="5" borderId="14" xfId="55" applyNumberFormat="1" applyFont="1" applyFill="1" applyBorder="1" applyAlignment="1">
      <alignment horizontal="center" wrapText="1"/>
      <protection/>
    </xf>
    <xf numFmtId="4" fontId="4" fillId="5" borderId="14" xfId="55" applyNumberFormat="1" applyFont="1" applyFill="1" applyBorder="1" applyAlignment="1">
      <alignment horizontal="center" wrapText="1"/>
      <protection/>
    </xf>
    <xf numFmtId="0" fontId="2" fillId="5" borderId="15" xfId="55" applyFont="1" applyFill="1" applyBorder="1" applyAlignment="1">
      <alignment horizontal="center" wrapText="1"/>
      <protection/>
    </xf>
    <xf numFmtId="2" fontId="4" fillId="5" borderId="10" xfId="55" applyNumberFormat="1" applyFont="1" applyFill="1" applyBorder="1" applyAlignment="1">
      <alignment horizontal="center" wrapText="1"/>
      <protection/>
    </xf>
    <xf numFmtId="0" fontId="4" fillId="5" borderId="16" xfId="55" applyFont="1" applyFill="1" applyBorder="1" applyAlignment="1">
      <alignment horizontal="center" wrapText="1"/>
      <protection/>
    </xf>
    <xf numFmtId="0" fontId="3" fillId="5" borderId="11" xfId="55" applyFont="1" applyFill="1" applyBorder="1" applyAlignment="1">
      <alignment horizontal="justify" wrapText="1"/>
      <protection/>
    </xf>
    <xf numFmtId="2" fontId="2" fillId="5" borderId="11" xfId="55" applyNumberFormat="1" applyFont="1" applyFill="1" applyBorder="1" applyAlignment="1">
      <alignment horizontal="center" wrapText="1"/>
      <protection/>
    </xf>
    <xf numFmtId="0" fontId="3" fillId="5" borderId="11" xfId="55" applyFont="1" applyFill="1" applyBorder="1" applyAlignment="1">
      <alignment horizontal="left" wrapText="1"/>
      <protection/>
    </xf>
    <xf numFmtId="0" fontId="3" fillId="5" borderId="11" xfId="55" applyFont="1" applyFill="1" applyBorder="1" applyAlignment="1">
      <alignment wrapText="1"/>
      <protection/>
    </xf>
    <xf numFmtId="2" fontId="2" fillId="5" borderId="11" xfId="55" applyNumberFormat="1" applyFont="1" applyFill="1" applyBorder="1" applyAlignment="1">
      <alignment horizontal="center"/>
      <protection/>
    </xf>
    <xf numFmtId="0" fontId="2" fillId="5" borderId="0" xfId="55" applyFont="1" applyFill="1" applyBorder="1">
      <alignment/>
      <protection/>
    </xf>
    <xf numFmtId="0" fontId="2" fillId="5" borderId="11" xfId="55" applyFont="1" applyFill="1" applyBorder="1" applyAlignment="1">
      <alignment horizontal="right" wrapText="1"/>
      <protection/>
    </xf>
    <xf numFmtId="0" fontId="2" fillId="5" borderId="11" xfId="55" applyFont="1" applyFill="1" applyBorder="1" applyAlignment="1">
      <alignment horizontal="justify" wrapText="1"/>
      <protection/>
    </xf>
    <xf numFmtId="2" fontId="4" fillId="5" borderId="11" xfId="55" applyNumberFormat="1" applyFont="1" applyFill="1" applyBorder="1" applyAlignment="1">
      <alignment horizontal="center"/>
      <protection/>
    </xf>
    <xf numFmtId="0" fontId="2" fillId="5" borderId="19" xfId="55" applyFont="1" applyFill="1" applyBorder="1" applyAlignment="1">
      <alignment horizontal="left" wrapText="1"/>
      <protection/>
    </xf>
    <xf numFmtId="2" fontId="4" fillId="5" borderId="20" xfId="55" applyNumberFormat="1" applyFont="1" applyFill="1" applyBorder="1" applyAlignment="1">
      <alignment horizontal="center"/>
      <protection/>
    </xf>
    <xf numFmtId="0" fontId="3" fillId="5" borderId="17" xfId="55" applyFont="1" applyFill="1" applyBorder="1" applyAlignment="1">
      <alignment horizontal="center" wrapText="1"/>
      <protection/>
    </xf>
    <xf numFmtId="2" fontId="2" fillId="5" borderId="14" xfId="55" applyNumberFormat="1" applyFont="1" applyFill="1" applyBorder="1" applyAlignment="1">
      <alignment horizontal="center"/>
      <protection/>
    </xf>
    <xf numFmtId="2" fontId="2" fillId="5" borderId="16" xfId="55" applyNumberFormat="1" applyFont="1" applyFill="1" applyBorder="1" applyAlignment="1">
      <alignment horizontal="center"/>
      <protection/>
    </xf>
    <xf numFmtId="4" fontId="4" fillId="5" borderId="0" xfId="55" applyNumberFormat="1" applyFont="1" applyFill="1" applyBorder="1" applyAlignment="1">
      <alignment horizontal="center"/>
      <protection/>
    </xf>
    <xf numFmtId="4" fontId="4" fillId="5" borderId="14" xfId="55" applyNumberFormat="1" applyFont="1" applyFill="1" applyBorder="1" applyAlignment="1">
      <alignment horizontal="center"/>
      <protection/>
    </xf>
    <xf numFmtId="4" fontId="4" fillId="5" borderId="10" xfId="55" applyNumberFormat="1" applyFont="1" applyFill="1" applyBorder="1" applyAlignment="1">
      <alignment horizontal="center"/>
      <protection/>
    </xf>
    <xf numFmtId="2" fontId="4" fillId="5" borderId="10" xfId="0" applyNumberFormat="1" applyFont="1" applyFill="1" applyBorder="1" applyAlignment="1">
      <alignment horizontal="center"/>
    </xf>
    <xf numFmtId="2" fontId="4" fillId="5" borderId="16" xfId="0" applyNumberFormat="1" applyFont="1" applyFill="1" applyBorder="1" applyAlignment="1">
      <alignment horizontal="center"/>
    </xf>
    <xf numFmtId="0" fontId="3" fillId="5" borderId="12" xfId="55" applyFont="1" applyFill="1" applyBorder="1" applyAlignment="1">
      <alignment horizontal="center" vertical="center"/>
      <protection/>
    </xf>
    <xf numFmtId="0" fontId="2" fillId="5" borderId="17" xfId="55" applyFont="1" applyFill="1" applyBorder="1" applyAlignment="1">
      <alignment horizontal="center" vertical="center"/>
      <protection/>
    </xf>
    <xf numFmtId="0" fontId="3" fillId="5" borderId="13" xfId="55" applyFont="1" applyFill="1" applyBorder="1" applyAlignment="1">
      <alignment horizontal="center" vertical="center"/>
      <protection/>
    </xf>
    <xf numFmtId="0" fontId="4" fillId="5" borderId="14" xfId="55" applyFont="1" applyFill="1" applyBorder="1" applyAlignment="1">
      <alignment horizontal="center" vertical="center"/>
      <protection/>
    </xf>
    <xf numFmtId="0" fontId="3" fillId="5" borderId="15" xfId="55" applyFont="1" applyFill="1" applyBorder="1" applyAlignment="1">
      <alignment horizontal="center" vertical="center"/>
      <protection/>
    </xf>
    <xf numFmtId="0" fontId="4" fillId="5" borderId="16" xfId="55" applyFont="1" applyFill="1" applyBorder="1" applyAlignment="1">
      <alignment horizontal="center" vertical="center"/>
      <protection/>
    </xf>
    <xf numFmtId="0" fontId="3" fillId="5" borderId="0" xfId="55" applyFont="1" applyFill="1" applyBorder="1" applyAlignment="1">
      <alignment horizontal="center"/>
      <protection/>
    </xf>
    <xf numFmtId="0" fontId="3" fillId="5" borderId="14" xfId="55" applyFont="1" applyFill="1" applyBorder="1" applyAlignment="1">
      <alignment horizontal="center"/>
      <protection/>
    </xf>
    <xf numFmtId="2" fontId="2" fillId="5" borderId="0" xfId="55" applyNumberFormat="1" applyFont="1" applyFill="1" applyBorder="1" applyAlignment="1">
      <alignment horizontal="center"/>
      <protection/>
    </xf>
    <xf numFmtId="2" fontId="2" fillId="5" borderId="10" xfId="55" applyNumberFormat="1" applyFont="1" applyFill="1" applyBorder="1" applyAlignment="1">
      <alignment horizontal="center"/>
      <protection/>
    </xf>
    <xf numFmtId="2" fontId="2" fillId="5" borderId="20" xfId="65" applyNumberFormat="1" applyFont="1" applyFill="1" applyBorder="1" applyAlignment="1">
      <alignment horizontal="center" vertical="center"/>
    </xf>
    <xf numFmtId="2" fontId="2" fillId="5" borderId="20" xfId="55" applyNumberFormat="1" applyFont="1" applyFill="1" applyBorder="1" applyAlignment="1">
      <alignment horizontal="center"/>
      <protection/>
    </xf>
    <xf numFmtId="0" fontId="2" fillId="5" borderId="19" xfId="55" applyFont="1" applyFill="1" applyBorder="1" applyAlignment="1">
      <alignment wrapText="1"/>
      <protection/>
    </xf>
    <xf numFmtId="0" fontId="2" fillId="5" borderId="13" xfId="0" applyFont="1" applyFill="1" applyBorder="1" applyAlignment="1">
      <alignment horizontal="justify" wrapText="1"/>
    </xf>
    <xf numFmtId="0" fontId="2" fillId="5" borderId="0" xfId="0" applyFont="1" applyFill="1" applyBorder="1" applyAlignment="1">
      <alignment horizontal="center" wrapText="1"/>
    </xf>
    <xf numFmtId="0" fontId="2" fillId="5" borderId="15" xfId="0" applyFont="1" applyFill="1" applyBorder="1" applyAlignment="1">
      <alignment horizontal="justify" wrapText="1"/>
    </xf>
    <xf numFmtId="0" fontId="2" fillId="5" borderId="10" xfId="0" applyFont="1" applyFill="1" applyBorder="1" applyAlignment="1">
      <alignment horizontal="center" wrapText="1"/>
    </xf>
    <xf numFmtId="2" fontId="4" fillId="5" borderId="0" xfId="55" applyNumberFormat="1" applyFont="1" applyFill="1" applyBorder="1" applyAlignment="1">
      <alignment horizontal="center" wrapText="1"/>
      <protection/>
    </xf>
    <xf numFmtId="2" fontId="4" fillId="5" borderId="14" xfId="55" applyNumberFormat="1" applyFont="1" applyFill="1" applyBorder="1" applyAlignment="1">
      <alignment horizontal="center" wrapText="1"/>
      <protection/>
    </xf>
    <xf numFmtId="0" fontId="3" fillId="5" borderId="11" xfId="55" applyFont="1" applyFill="1" applyBorder="1" applyAlignment="1">
      <alignment horizontal="center" vertical="center" wrapText="1"/>
      <protection/>
    </xf>
    <xf numFmtId="2" fontId="2" fillId="5" borderId="0" xfId="55" applyNumberFormat="1" applyFont="1" applyFill="1" applyAlignment="1">
      <alignment horizontal="center"/>
      <protection/>
    </xf>
    <xf numFmtId="0" fontId="2" fillId="5" borderId="12" xfId="55" applyFont="1" applyFill="1" applyBorder="1" applyAlignment="1">
      <alignment horizontal="justify" wrapText="1"/>
      <protection/>
    </xf>
    <xf numFmtId="2" fontId="2" fillId="5" borderId="17" xfId="55" applyNumberFormat="1" applyFont="1" applyFill="1" applyBorder="1" applyAlignment="1">
      <alignment horizontal="center"/>
      <protection/>
    </xf>
    <xf numFmtId="2" fontId="9" fillId="5" borderId="14" xfId="0" applyNumberFormat="1" applyFont="1" applyFill="1" applyBorder="1" applyAlignment="1">
      <alignment horizontal="center"/>
    </xf>
    <xf numFmtId="2" fontId="9" fillId="5" borderId="16" xfId="0" applyNumberFormat="1" applyFont="1" applyFill="1" applyBorder="1" applyAlignment="1">
      <alignment horizontal="center"/>
    </xf>
    <xf numFmtId="0" fontId="2" fillId="5" borderId="12" xfId="55" applyFont="1" applyFill="1" applyBorder="1" applyAlignment="1">
      <alignment horizontal="left" wrapText="1"/>
      <protection/>
    </xf>
    <xf numFmtId="2" fontId="4" fillId="5" borderId="17" xfId="55" applyNumberFormat="1" applyFont="1" applyFill="1" applyBorder="1" applyAlignment="1">
      <alignment horizontal="center"/>
      <protection/>
    </xf>
    <xf numFmtId="0" fontId="2" fillId="5" borderId="15" xfId="55" applyFont="1" applyFill="1" applyBorder="1" applyAlignment="1">
      <alignment horizontal="left" wrapText="1"/>
      <protection/>
    </xf>
    <xf numFmtId="0" fontId="4" fillId="5" borderId="16" xfId="0" applyFont="1" applyFill="1" applyBorder="1" applyAlignment="1">
      <alignment horizontal="center"/>
    </xf>
    <xf numFmtId="0" fontId="9" fillId="5" borderId="19" xfId="0" applyFont="1" applyFill="1" applyBorder="1" applyAlignment="1">
      <alignment horizontal="left" vertical="center" wrapText="1"/>
    </xf>
    <xf numFmtId="0" fontId="9" fillId="5" borderId="20" xfId="0" applyFont="1" applyFill="1" applyBorder="1" applyAlignment="1">
      <alignment horizontal="center" vertical="center" wrapText="1"/>
    </xf>
    <xf numFmtId="0" fontId="9" fillId="5" borderId="19" xfId="0" applyFont="1" applyFill="1" applyBorder="1" applyAlignment="1">
      <alignment vertical="center" wrapText="1"/>
    </xf>
    <xf numFmtId="2" fontId="9" fillId="5" borderId="20" xfId="0" applyNumberFormat="1" applyFont="1" applyFill="1" applyBorder="1" applyAlignment="1">
      <alignment horizontal="center"/>
    </xf>
    <xf numFmtId="0" fontId="9" fillId="5" borderId="19" xfId="0" applyFont="1" applyFill="1" applyBorder="1" applyAlignment="1">
      <alignment/>
    </xf>
    <xf numFmtId="2" fontId="9" fillId="5" borderId="0" xfId="0" applyNumberFormat="1" applyFont="1" applyFill="1" applyAlignment="1">
      <alignment horizontal="center"/>
    </xf>
    <xf numFmtId="0" fontId="9" fillId="5" borderId="0" xfId="0" applyFont="1" applyFill="1" applyAlignment="1">
      <alignment wrapText="1"/>
    </xf>
    <xf numFmtId="0" fontId="12" fillId="5" borderId="12" xfId="0" applyFont="1" applyFill="1" applyBorder="1" applyAlignment="1">
      <alignment/>
    </xf>
    <xf numFmtId="0" fontId="12" fillId="5" borderId="17" xfId="0" applyFont="1" applyFill="1" applyBorder="1" applyAlignment="1">
      <alignment/>
    </xf>
    <xf numFmtId="0" fontId="12" fillId="5" borderId="15" xfId="0" applyFont="1" applyFill="1" applyBorder="1" applyAlignment="1">
      <alignment/>
    </xf>
    <xf numFmtId="0" fontId="12" fillId="5" borderId="16" xfId="0" applyFont="1" applyFill="1" applyBorder="1" applyAlignment="1">
      <alignment/>
    </xf>
    <xf numFmtId="0" fontId="2" fillId="0" borderId="0" xfId="0" applyFont="1" applyAlignment="1">
      <alignment wrapText="1"/>
    </xf>
    <xf numFmtId="0" fontId="2" fillId="0" borderId="11" xfId="0" applyFont="1" applyBorder="1" applyAlignment="1">
      <alignment horizontal="center" wrapText="1"/>
    </xf>
    <xf numFmtId="0" fontId="2" fillId="0" borderId="0" xfId="0" applyFont="1" applyAlignment="1">
      <alignment horizontal="center" wrapText="1"/>
    </xf>
    <xf numFmtId="0" fontId="2" fillId="0" borderId="0" xfId="0" applyFont="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3" fontId="2" fillId="0" borderId="11" xfId="0" applyNumberFormat="1" applyFont="1" applyBorder="1" applyAlignment="1">
      <alignment horizontal="center" wrapText="1"/>
    </xf>
    <xf numFmtId="3" fontId="9" fillId="0" borderId="0" xfId="0" applyNumberFormat="1" applyFont="1" applyBorder="1" applyAlignment="1">
      <alignment horizontal="center"/>
    </xf>
    <xf numFmtId="3" fontId="3" fillId="6" borderId="11" xfId="0" applyNumberFormat="1" applyFont="1" applyFill="1" applyBorder="1" applyAlignment="1">
      <alignment horizontal="center" vertical="center" wrapText="1"/>
    </xf>
    <xf numFmtId="4" fontId="4" fillId="5" borderId="16" xfId="55" applyNumberFormat="1" applyFont="1" applyFill="1" applyBorder="1" applyAlignment="1">
      <alignment horizontal="center" wrapText="1"/>
      <protection/>
    </xf>
    <xf numFmtId="2" fontId="4" fillId="5" borderId="16" xfId="55" applyNumberFormat="1" applyFont="1" applyFill="1" applyBorder="1" applyAlignment="1">
      <alignment horizontal="center" wrapText="1"/>
      <protection/>
    </xf>
    <xf numFmtId="0" fontId="3" fillId="5" borderId="11" xfId="0" applyFont="1" applyFill="1" applyBorder="1" applyAlignment="1">
      <alignment horizontal="center" wrapText="1"/>
    </xf>
    <xf numFmtId="0" fontId="3" fillId="24" borderId="11" xfId="55" applyFont="1" applyFill="1" applyBorder="1" applyAlignment="1">
      <alignment horizontal="center" vertical="center" wrapText="1"/>
      <protection/>
    </xf>
    <xf numFmtId="3" fontId="11" fillId="5" borderId="11" xfId="0" applyNumberFormat="1" applyFont="1" applyFill="1" applyBorder="1" applyAlignment="1">
      <alignment horizontal="center"/>
    </xf>
    <xf numFmtId="0" fontId="3" fillId="5" borderId="11" xfId="0" applyFont="1" applyFill="1" applyBorder="1" applyAlignment="1">
      <alignment horizontal="center" vertical="center" wrapText="1"/>
    </xf>
    <xf numFmtId="0" fontId="3" fillId="5" borderId="19" xfId="0" applyFont="1" applyFill="1" applyBorder="1" applyAlignment="1">
      <alignment horizontal="center" vertical="center" wrapText="1"/>
    </xf>
    <xf numFmtId="3"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23" xfId="0" applyFont="1" applyFill="1" applyBorder="1" applyAlignment="1">
      <alignment horizontal="center" vertical="center"/>
    </xf>
    <xf numFmtId="0" fontId="2" fillId="0" borderId="0" xfId="0" applyFont="1" applyFill="1" applyAlignment="1">
      <alignment horizontal="center" vertical="center" wrapText="1"/>
    </xf>
    <xf numFmtId="0" fontId="0" fillId="0" borderId="0" xfId="0" applyAlignment="1">
      <alignment horizontal="center" vertical="center"/>
    </xf>
    <xf numFmtId="0" fontId="2" fillId="0" borderId="11" xfId="0" applyNumberFormat="1" applyFont="1" applyBorder="1" applyAlignment="1">
      <alignment horizontal="right" vertical="center"/>
    </xf>
    <xf numFmtId="0" fontId="2" fillId="0" borderId="19" xfId="0" applyNumberFormat="1" applyFont="1" applyBorder="1" applyAlignment="1">
      <alignment horizontal="right" vertical="center"/>
    </xf>
    <xf numFmtId="3" fontId="2" fillId="0" borderId="11" xfId="0" applyNumberFormat="1" applyFont="1" applyBorder="1" applyAlignment="1">
      <alignment horizontal="right" vertical="center" wrapText="1"/>
    </xf>
    <xf numFmtId="0" fontId="2" fillId="0" borderId="11" xfId="0" applyFont="1" applyBorder="1" applyAlignment="1">
      <alignment horizontal="right" vertical="center" wrapText="1"/>
    </xf>
    <xf numFmtId="0" fontId="2" fillId="0" borderId="19" xfId="0" applyFont="1" applyBorder="1" applyAlignment="1">
      <alignment horizontal="right" vertical="center" wrapText="1"/>
    </xf>
    <xf numFmtId="0" fontId="2" fillId="0" borderId="24" xfId="0" applyFont="1" applyBorder="1" applyAlignment="1">
      <alignment horizontal="right" vertical="center" wrapText="1"/>
    </xf>
    <xf numFmtId="0" fontId="2" fillId="0" borderId="12" xfId="0" applyFont="1" applyBorder="1" applyAlignment="1">
      <alignment horizontal="right" vertical="center" wrapText="1"/>
    </xf>
    <xf numFmtId="3" fontId="3" fillId="6" borderId="11" xfId="0" applyNumberFormat="1" applyFont="1" applyFill="1" applyBorder="1" applyAlignment="1">
      <alignment horizontal="right" vertical="center" wrapText="1"/>
    </xf>
    <xf numFmtId="3" fontId="3" fillId="6" borderId="11" xfId="42" applyNumberFormat="1" applyFont="1" applyFill="1" applyBorder="1" applyAlignment="1">
      <alignment horizontal="right" vertical="center" wrapText="1"/>
    </xf>
    <xf numFmtId="0" fontId="0" fillId="0" borderId="0" xfId="0" applyAlignment="1">
      <alignment horizontal="center"/>
    </xf>
    <xf numFmtId="0" fontId="2" fillId="0" borderId="11" xfId="0" applyFont="1" applyFill="1" applyBorder="1" applyAlignment="1">
      <alignment horizontal="center" wrapText="1"/>
    </xf>
    <xf numFmtId="3" fontId="3" fillId="0" borderId="11" xfId="0" applyNumberFormat="1" applyFont="1" applyBorder="1" applyAlignment="1">
      <alignment horizontal="center" vertical="center" wrapText="1"/>
    </xf>
    <xf numFmtId="10" fontId="3" fillId="0" borderId="11" xfId="64" applyNumberFormat="1" applyFont="1" applyBorder="1" applyAlignment="1">
      <alignment horizontal="center" vertical="center" wrapText="1"/>
    </xf>
    <xf numFmtId="3" fontId="2" fillId="0" borderId="11" xfId="56" applyNumberFormat="1" applyFont="1" applyBorder="1" applyAlignment="1">
      <alignment horizontal="center" vertical="center" wrapText="1"/>
      <protection/>
    </xf>
    <xf numFmtId="3" fontId="2" fillId="0" borderId="11" xfId="56" applyNumberFormat="1" applyFont="1" applyBorder="1" applyAlignment="1">
      <alignment horizontal="center" vertical="center"/>
      <protection/>
    </xf>
    <xf numFmtId="3" fontId="9" fillId="0" borderId="11" xfId="56" applyNumberFormat="1" applyFont="1" applyBorder="1" applyAlignment="1">
      <alignment horizontal="center" vertical="center"/>
      <protection/>
    </xf>
    <xf numFmtId="0" fontId="3" fillId="0" borderId="11" xfId="56" applyNumberFormat="1" applyFont="1" applyFill="1" applyBorder="1" applyAlignment="1">
      <alignment horizontal="center" vertical="center" wrapText="1"/>
      <protection/>
    </xf>
    <xf numFmtId="3" fontId="2" fillId="0" borderId="11" xfId="56" applyNumberFormat="1" applyFont="1" applyBorder="1" applyAlignment="1">
      <alignment horizontal="right" vertical="center"/>
      <protection/>
    </xf>
    <xf numFmtId="10" fontId="9" fillId="0" borderId="11" xfId="57" applyNumberFormat="1" applyFont="1" applyBorder="1" applyAlignment="1">
      <alignment horizontal="right" vertical="center"/>
      <protection/>
    </xf>
    <xf numFmtId="3" fontId="11" fillId="21" borderId="11" xfId="57" applyNumberFormat="1" applyFont="1" applyFill="1" applyBorder="1" applyAlignment="1">
      <alignment horizontal="right" vertical="center"/>
      <protection/>
    </xf>
    <xf numFmtId="3" fontId="11" fillId="21" borderId="25" xfId="57" applyNumberFormat="1" applyFont="1" applyFill="1" applyBorder="1" applyAlignment="1">
      <alignment horizontal="right" vertical="center"/>
      <protection/>
    </xf>
    <xf numFmtId="0" fontId="9" fillId="0" borderId="0" xfId="0" applyFont="1" applyAlignment="1">
      <alignment horizontal="center" vertical="center"/>
    </xf>
    <xf numFmtId="10" fontId="9" fillId="0" borderId="11" xfId="0" applyNumberFormat="1" applyFont="1" applyBorder="1" applyAlignment="1">
      <alignment horizontal="right" vertical="center"/>
    </xf>
    <xf numFmtId="3" fontId="9" fillId="0" borderId="11" xfId="56" applyNumberFormat="1" applyFont="1" applyBorder="1" applyAlignment="1">
      <alignment horizontal="right" vertical="center"/>
      <protection/>
    </xf>
    <xf numFmtId="0" fontId="11" fillId="5" borderId="11" xfId="0" applyFont="1" applyFill="1" applyBorder="1" applyAlignment="1">
      <alignment horizontal="center" vertical="center" wrapText="1"/>
    </xf>
    <xf numFmtId="10" fontId="11" fillId="24" borderId="11" xfId="0" applyNumberFormat="1" applyFont="1" applyFill="1" applyBorder="1" applyAlignment="1">
      <alignment horizontal="center" vertical="center"/>
    </xf>
    <xf numFmtId="171" fontId="9" fillId="0" borderId="11" xfId="58" applyFont="1" applyBorder="1" applyAlignment="1">
      <alignment horizontal="center" vertical="center"/>
      <protection/>
    </xf>
    <xf numFmtId="171" fontId="9" fillId="0" borderId="11" xfId="58" applyFont="1" applyBorder="1" applyAlignment="1">
      <alignment horizontal="center" vertical="center" wrapText="1"/>
      <protection/>
    </xf>
    <xf numFmtId="3" fontId="11" fillId="24" borderId="0" xfId="0" applyNumberFormat="1" applyFont="1" applyFill="1" applyBorder="1" applyAlignment="1">
      <alignment horizontal="center" vertical="center"/>
    </xf>
    <xf numFmtId="3" fontId="9" fillId="0" borderId="11" xfId="58" applyNumberFormat="1" applyFont="1" applyBorder="1" applyAlignment="1">
      <alignment horizontal="right" vertical="center"/>
      <protection/>
    </xf>
    <xf numFmtId="10" fontId="9" fillId="0" borderId="11" xfId="58" applyNumberFormat="1" applyFont="1" applyBorder="1" applyAlignment="1">
      <alignment horizontal="right" vertical="center"/>
      <protection/>
    </xf>
    <xf numFmtId="3" fontId="11" fillId="21" borderId="11" xfId="0" applyNumberFormat="1" applyFont="1" applyFill="1" applyBorder="1" applyAlignment="1">
      <alignment horizontal="right" vertical="center"/>
    </xf>
    <xf numFmtId="0" fontId="9" fillId="21" borderId="11" xfId="0" applyFont="1" applyFill="1" applyBorder="1" applyAlignment="1">
      <alignment horizontal="right" vertical="center"/>
    </xf>
    <xf numFmtId="3" fontId="2" fillId="15" borderId="11" xfId="56" applyNumberFormat="1" applyFont="1" applyFill="1" applyBorder="1" applyAlignment="1">
      <alignment horizontal="center" vertical="center" wrapText="1"/>
      <protection/>
    </xf>
    <xf numFmtId="171" fontId="11" fillId="5" borderId="11" xfId="61" applyFont="1" applyFill="1" applyBorder="1" applyAlignment="1">
      <alignment horizontal="center" vertical="center" wrapText="1"/>
      <protection/>
    </xf>
    <xf numFmtId="171" fontId="11" fillId="5" borderId="11" xfId="60" applyFont="1" applyFill="1" applyBorder="1" applyAlignment="1">
      <alignment horizontal="center" vertical="center" wrapText="1"/>
      <protection/>
    </xf>
    <xf numFmtId="171" fontId="11" fillId="5" borderId="19" xfId="60" applyFont="1" applyFill="1" applyBorder="1" applyAlignment="1">
      <alignment horizontal="center" vertical="center" wrapText="1"/>
      <protection/>
    </xf>
    <xf numFmtId="0" fontId="11" fillId="5" borderId="11" xfId="59" applyNumberFormat="1" applyFont="1" applyFill="1" applyBorder="1" applyAlignment="1">
      <alignment horizontal="center" vertical="center" wrapText="1"/>
      <protection/>
    </xf>
    <xf numFmtId="0" fontId="11" fillId="5" borderId="19" xfId="59" applyNumberFormat="1" applyFont="1" applyFill="1" applyBorder="1" applyAlignment="1">
      <alignment horizontal="center" vertical="center" wrapText="1"/>
      <protection/>
    </xf>
    <xf numFmtId="0" fontId="11" fillId="5" borderId="11" xfId="60" applyNumberFormat="1" applyFont="1" applyFill="1" applyBorder="1" applyAlignment="1">
      <alignment horizontal="center" vertical="center"/>
      <protection/>
    </xf>
    <xf numFmtId="171" fontId="11" fillId="5" borderId="11" xfId="60" applyFont="1" applyFill="1" applyBorder="1" applyAlignment="1">
      <alignment horizontal="center" vertical="center"/>
      <protection/>
    </xf>
    <xf numFmtId="0" fontId="9" fillId="0" borderId="11" xfId="59" applyNumberFormat="1" applyFont="1" applyBorder="1" applyAlignment="1">
      <alignment horizontal="center" vertical="center"/>
      <protection/>
    </xf>
    <xf numFmtId="0" fontId="9" fillId="0" borderId="11" xfId="59" applyNumberFormat="1" applyFont="1" applyBorder="1" applyAlignment="1">
      <alignment horizontal="center" vertical="center" wrapText="1"/>
      <protection/>
    </xf>
    <xf numFmtId="0" fontId="2" fillId="0" borderId="11" xfId="59" applyNumberFormat="1" applyFont="1" applyBorder="1" applyAlignment="1">
      <alignment horizontal="center" vertical="center"/>
      <protection/>
    </xf>
    <xf numFmtId="0" fontId="2" fillId="0" borderId="11" xfId="59" applyNumberFormat="1" applyFont="1" applyBorder="1" applyAlignment="1">
      <alignment horizontal="center" vertical="center" wrapText="1"/>
      <protection/>
    </xf>
    <xf numFmtId="0" fontId="11" fillId="0" borderId="11" xfId="0" applyFont="1" applyBorder="1" applyAlignment="1">
      <alignment horizontal="center" vertical="center"/>
    </xf>
    <xf numFmtId="3" fontId="11" fillId="0" borderId="11" xfId="0" applyNumberFormat="1" applyFont="1" applyBorder="1" applyAlignment="1">
      <alignment horizontal="center" vertical="center"/>
    </xf>
    <xf numFmtId="0" fontId="11" fillId="12" borderId="0" xfId="0" applyFont="1" applyFill="1" applyAlignment="1">
      <alignment horizontal="center" vertical="center"/>
    </xf>
    <xf numFmtId="4" fontId="11" fillId="24" borderId="11" xfId="0" applyNumberFormat="1" applyFont="1" applyFill="1" applyBorder="1" applyAlignment="1">
      <alignment horizontal="center" vertical="center"/>
    </xf>
    <xf numFmtId="1" fontId="9" fillId="0" borderId="11" xfId="59" applyNumberFormat="1" applyFont="1" applyBorder="1" applyAlignment="1">
      <alignment horizontal="center" vertical="center"/>
      <protection/>
    </xf>
    <xf numFmtId="3" fontId="9" fillId="0" borderId="11" xfId="0" applyNumberFormat="1" applyFont="1" applyBorder="1" applyAlignment="1">
      <alignment horizontal="center" vertical="center"/>
    </xf>
    <xf numFmtId="2" fontId="9" fillId="0" borderId="11" xfId="0" applyNumberFormat="1" applyFont="1" applyBorder="1" applyAlignment="1">
      <alignment horizontal="center" vertical="center"/>
    </xf>
    <xf numFmtId="4" fontId="9" fillId="0" borderId="11" xfId="0" applyNumberFormat="1" applyFont="1" applyBorder="1" applyAlignment="1">
      <alignment horizontal="center" vertical="center"/>
    </xf>
    <xf numFmtId="0" fontId="9" fillId="12" borderId="18" xfId="0" applyFont="1" applyFill="1" applyBorder="1" applyAlignment="1">
      <alignment vertical="center"/>
    </xf>
    <xf numFmtId="0" fontId="2" fillId="0" borderId="11" xfId="0" applyFont="1" applyFill="1" applyBorder="1" applyAlignment="1">
      <alignment horizontal="center" vertical="center" wrapText="1"/>
    </xf>
    <xf numFmtId="0" fontId="3" fillId="3" borderId="11" xfId="55" applyFont="1" applyFill="1" applyBorder="1" applyAlignment="1">
      <alignment horizontal="center" vertical="center" wrapText="1"/>
      <protection/>
    </xf>
    <xf numFmtId="0" fontId="2" fillId="3" borderId="11" xfId="55" applyFont="1" applyFill="1" applyBorder="1" applyAlignment="1">
      <alignment horizontal="center" vertical="center"/>
      <protection/>
    </xf>
    <xf numFmtId="4" fontId="2" fillId="3" borderId="11" xfId="55" applyNumberFormat="1" applyFont="1" applyFill="1" applyBorder="1" applyAlignment="1">
      <alignment horizontal="center" vertical="center"/>
      <protection/>
    </xf>
    <xf numFmtId="4" fontId="11" fillId="0" borderId="11" xfId="0" applyNumberFormat="1" applyFont="1" applyBorder="1" applyAlignment="1">
      <alignment horizontal="center" vertical="center"/>
    </xf>
    <xf numFmtId="0" fontId="9" fillId="12" borderId="0" xfId="0" applyFont="1" applyFill="1" applyAlignment="1">
      <alignment vertical="center"/>
    </xf>
    <xf numFmtId="0" fontId="9" fillId="12" borderId="0" xfId="59" applyNumberFormat="1" applyFont="1" applyFill="1" applyBorder="1" applyAlignment="1">
      <alignment vertical="center"/>
      <protection/>
    </xf>
    <xf numFmtId="0" fontId="9" fillId="12" borderId="0" xfId="0" applyFont="1" applyFill="1" applyBorder="1" applyAlignment="1">
      <alignment vertical="center"/>
    </xf>
    <xf numFmtId="3" fontId="9" fillId="12" borderId="0" xfId="0" applyNumberFormat="1" applyFont="1" applyFill="1" applyBorder="1" applyAlignment="1">
      <alignment horizontal="center" vertical="center"/>
    </xf>
    <xf numFmtId="2" fontId="9" fillId="12" borderId="0" xfId="0" applyNumberFormat="1" applyFont="1" applyFill="1" applyBorder="1" applyAlignment="1">
      <alignment horizontal="center" vertical="center"/>
    </xf>
    <xf numFmtId="4" fontId="9" fillId="12" borderId="0" xfId="0" applyNumberFormat="1" applyFont="1" applyFill="1" applyBorder="1" applyAlignment="1">
      <alignment horizontal="center" vertical="center"/>
    </xf>
    <xf numFmtId="0" fontId="3" fillId="3" borderId="11" xfId="55" applyFont="1" applyFill="1" applyBorder="1" applyAlignment="1">
      <alignment horizontal="center" vertical="center"/>
      <protection/>
    </xf>
    <xf numFmtId="0" fontId="9" fillId="0" borderId="11" xfId="0" applyFont="1" applyBorder="1" applyAlignment="1">
      <alignment vertical="center"/>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1" fontId="9" fillId="0" borderId="11" xfId="0" applyNumberFormat="1" applyFont="1" applyBorder="1" applyAlignment="1">
      <alignment horizontal="center" vertical="center"/>
    </xf>
    <xf numFmtId="3" fontId="11" fillId="0" borderId="11" xfId="0" applyNumberFormat="1" applyFont="1" applyFill="1" applyBorder="1" applyAlignment="1">
      <alignment horizontal="center" vertical="center"/>
    </xf>
    <xf numFmtId="0" fontId="9" fillId="0" borderId="11" xfId="0" applyFont="1" applyBorder="1" applyAlignment="1">
      <alignment vertical="center" wrapText="1"/>
    </xf>
    <xf numFmtId="0" fontId="9" fillId="0" borderId="10" xfId="0" applyFont="1" applyBorder="1" applyAlignment="1">
      <alignment wrapText="1"/>
    </xf>
    <xf numFmtId="0" fontId="11" fillId="24" borderId="10" xfId="0" applyFont="1" applyFill="1" applyBorder="1" applyAlignment="1">
      <alignment/>
    </xf>
    <xf numFmtId="0" fontId="2" fillId="24" borderId="10" xfId="55" applyFont="1" applyFill="1" applyBorder="1" applyAlignment="1">
      <alignment wrapText="1"/>
      <protection/>
    </xf>
    <xf numFmtId="0" fontId="2" fillId="24" borderId="11" xfId="55" applyFont="1" applyFill="1" applyBorder="1" applyAlignment="1">
      <alignment horizontal="center" vertical="center"/>
      <protection/>
    </xf>
    <xf numFmtId="3" fontId="11" fillId="5" borderId="11" xfId="0" applyNumberFormat="1" applyFont="1" applyFill="1" applyBorder="1" applyAlignment="1">
      <alignment horizontal="center" vertical="center"/>
    </xf>
    <xf numFmtId="0" fontId="11" fillId="5" borderId="11" xfId="0" applyFont="1" applyFill="1" applyBorder="1" applyAlignment="1">
      <alignment horizontal="center" vertical="center"/>
    </xf>
    <xf numFmtId="0" fontId="11" fillId="13" borderId="11" xfId="0" applyFont="1" applyFill="1" applyBorder="1" applyAlignment="1">
      <alignment horizontal="center" vertical="center"/>
    </xf>
    <xf numFmtId="3" fontId="11" fillId="5" borderId="11" xfId="0" applyNumberFormat="1" applyFont="1" applyFill="1" applyBorder="1" applyAlignment="1">
      <alignment horizontal="center" vertical="center" wrapText="1"/>
    </xf>
    <xf numFmtId="0" fontId="3" fillId="24" borderId="11" xfId="55" applyFont="1" applyFill="1" applyBorder="1" applyAlignment="1">
      <alignment horizontal="center" vertical="center"/>
      <protection/>
    </xf>
    <xf numFmtId="2" fontId="11" fillId="0" borderId="11" xfId="0" applyNumberFormat="1" applyFont="1" applyBorder="1" applyAlignment="1">
      <alignment horizontal="center" vertical="center" wrapText="1"/>
    </xf>
    <xf numFmtId="179" fontId="9" fillId="0" borderId="11" xfId="0" applyNumberFormat="1" applyFont="1" applyBorder="1" applyAlignment="1">
      <alignment vertical="center"/>
    </xf>
    <xf numFmtId="186" fontId="9" fillId="0" borderId="11" xfId="64" applyNumberFormat="1" applyFont="1" applyBorder="1" applyAlignment="1">
      <alignment vertical="center"/>
    </xf>
    <xf numFmtId="0" fontId="11" fillId="13" borderId="11" xfId="0" applyFont="1" applyFill="1" applyBorder="1" applyAlignment="1">
      <alignment horizontal="center" vertical="center" wrapText="1"/>
    </xf>
    <xf numFmtId="171" fontId="3" fillId="13" borderId="11" xfId="0" applyNumberFormat="1" applyFont="1" applyFill="1" applyBorder="1" applyAlignment="1">
      <alignment horizontal="center" vertical="center" wrapText="1"/>
    </xf>
    <xf numFmtId="187" fontId="11" fillId="13" borderId="11" xfId="0" applyNumberFormat="1" applyFont="1" applyFill="1" applyBorder="1" applyAlignment="1">
      <alignment vertical="center"/>
    </xf>
    <xf numFmtId="171" fontId="3" fillId="13" borderId="19" xfId="0" applyNumberFormat="1" applyFont="1" applyFill="1" applyBorder="1" applyAlignment="1">
      <alignment horizontal="center" vertical="center" wrapText="1"/>
    </xf>
    <xf numFmtId="3" fontId="11" fillId="0" borderId="19" xfId="0" applyNumberFormat="1" applyFont="1" applyBorder="1" applyAlignment="1">
      <alignment horizontal="center" vertical="center"/>
    </xf>
    <xf numFmtId="188" fontId="9" fillId="0" borderId="11" xfId="0" applyNumberFormat="1" applyFont="1" applyFill="1" applyBorder="1" applyAlignment="1">
      <alignment vertical="center"/>
    </xf>
    <xf numFmtId="3" fontId="11" fillId="0" borderId="11" xfId="0" applyNumberFormat="1" applyFont="1" applyFill="1" applyBorder="1" applyAlignment="1">
      <alignment horizontal="right" vertical="center"/>
    </xf>
    <xf numFmtId="3" fontId="11" fillId="13" borderId="11" xfId="0" applyNumberFormat="1" applyFont="1" applyFill="1" applyBorder="1" applyAlignment="1">
      <alignment horizontal="right" vertical="center"/>
    </xf>
    <xf numFmtId="0" fontId="9" fillId="13" borderId="11" xfId="0" applyFont="1" applyFill="1" applyBorder="1" applyAlignment="1">
      <alignment horizontal="center" vertical="center"/>
    </xf>
    <xf numFmtId="3" fontId="11" fillId="13" borderId="11" xfId="0" applyNumberFormat="1" applyFont="1" applyFill="1" applyBorder="1" applyAlignment="1">
      <alignment horizontal="center" vertical="center"/>
    </xf>
    <xf numFmtId="10" fontId="11" fillId="26" borderId="11" xfId="0" applyNumberFormat="1" applyFont="1" applyFill="1" applyBorder="1" applyAlignment="1">
      <alignment horizontal="right" vertical="center"/>
    </xf>
    <xf numFmtId="0" fontId="9" fillId="0" borderId="0" xfId="0" applyFont="1" applyFill="1" applyAlignment="1">
      <alignment/>
    </xf>
    <xf numFmtId="0" fontId="11" fillId="13" borderId="0" xfId="0" applyFont="1" applyFill="1" applyAlignment="1">
      <alignment horizontal="center" vertical="center" wrapText="1"/>
    </xf>
    <xf numFmtId="0" fontId="14" fillId="13" borderId="0" xfId="0" applyFont="1" applyFill="1" applyAlignment="1">
      <alignment horizontal="center" vertical="center"/>
    </xf>
    <xf numFmtId="0" fontId="5" fillId="25" borderId="0" xfId="55" applyFont="1" applyFill="1" applyAlignment="1">
      <alignment horizontal="center" vertical="center"/>
      <protection/>
    </xf>
    <xf numFmtId="0" fontId="3" fillId="13" borderId="26" xfId="55" applyFont="1" applyFill="1" applyBorder="1" applyAlignment="1">
      <alignment horizontal="center" vertical="center" wrapText="1"/>
      <protection/>
    </xf>
    <xf numFmtId="0" fontId="3" fillId="13" borderId="0" xfId="55" applyFont="1" applyFill="1" applyBorder="1" applyAlignment="1">
      <alignment horizontal="center" wrapText="1"/>
      <protection/>
    </xf>
    <xf numFmtId="0" fontId="3" fillId="13" borderId="10" xfId="55" applyFont="1" applyFill="1" applyBorder="1" applyAlignment="1">
      <alignment horizontal="center" vertical="center" wrapText="1"/>
      <protection/>
    </xf>
    <xf numFmtId="0" fontId="3" fillId="5" borderId="18" xfId="55" applyFont="1" applyFill="1" applyBorder="1" applyAlignment="1">
      <alignment horizontal="center"/>
      <protection/>
    </xf>
    <xf numFmtId="0" fontId="15" fillId="25" borderId="0" xfId="0" applyFont="1" applyFill="1" applyAlignment="1">
      <alignment horizontal="center" vertical="center"/>
    </xf>
    <xf numFmtId="0" fontId="3" fillId="5" borderId="2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11" xfId="0" applyFont="1" applyFill="1" applyBorder="1" applyAlignment="1">
      <alignment horizontal="center" vertical="center"/>
    </xf>
    <xf numFmtId="0" fontId="3" fillId="5" borderId="27"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13" borderId="10" xfId="55" applyFont="1" applyFill="1" applyBorder="1" applyAlignment="1">
      <alignment horizontal="center" vertical="center"/>
      <protection/>
    </xf>
    <xf numFmtId="0" fontId="11" fillId="13" borderId="0" xfId="0" applyFont="1" applyFill="1" applyAlignment="1">
      <alignment horizontal="center" wrapText="1"/>
    </xf>
    <xf numFmtId="0" fontId="3" fillId="5" borderId="17" xfId="55" applyFont="1" applyFill="1" applyBorder="1" applyAlignment="1">
      <alignment horizontal="center"/>
      <protection/>
    </xf>
    <xf numFmtId="0" fontId="3" fillId="5" borderId="17" xfId="55" applyFont="1" applyFill="1" applyBorder="1" applyAlignment="1">
      <alignment/>
      <protection/>
    </xf>
    <xf numFmtId="0" fontId="3" fillId="24" borderId="0" xfId="55" applyFont="1" applyFill="1" applyBorder="1" applyAlignment="1">
      <alignment horizontal="center"/>
      <protection/>
    </xf>
    <xf numFmtId="0" fontId="13" fillId="24" borderId="0" xfId="0" applyFont="1" applyFill="1" applyBorder="1" applyAlignment="1">
      <alignment horizontal="center" vertical="center"/>
    </xf>
    <xf numFmtId="0" fontId="3" fillId="13" borderId="10" xfId="55" applyFont="1" applyFill="1" applyBorder="1" applyAlignment="1">
      <alignment horizontal="center"/>
      <protection/>
    </xf>
    <xf numFmtId="0" fontId="12" fillId="5" borderId="10" xfId="0" applyFont="1" applyFill="1" applyBorder="1" applyAlignment="1">
      <alignment horizontal="center" wrapText="1"/>
    </xf>
    <xf numFmtId="0" fontId="3" fillId="13" borderId="0" xfId="55" applyFont="1" applyFill="1" applyBorder="1" applyAlignment="1">
      <alignment horizontal="center" vertical="center" wrapText="1"/>
      <protection/>
    </xf>
    <xf numFmtId="0" fontId="11" fillId="24" borderId="0" xfId="0" applyFont="1" applyFill="1" applyBorder="1" applyAlignment="1">
      <alignment horizontal="center" wrapText="1"/>
    </xf>
    <xf numFmtId="17" fontId="3" fillId="5" borderId="19" xfId="56" applyNumberFormat="1" applyFont="1" applyFill="1" applyBorder="1" applyAlignment="1">
      <alignment horizontal="center" vertical="center"/>
      <protection/>
    </xf>
    <xf numFmtId="17" fontId="3" fillId="5" borderId="20" xfId="56" applyNumberFormat="1" applyFont="1" applyFill="1" applyBorder="1" applyAlignment="1">
      <alignment horizontal="center" vertical="center"/>
      <protection/>
    </xf>
    <xf numFmtId="0" fontId="11" fillId="24" borderId="0" xfId="0" applyFont="1" applyFill="1" applyBorder="1" applyAlignment="1">
      <alignment horizontal="center" vertical="center" wrapText="1"/>
    </xf>
    <xf numFmtId="171" fontId="11" fillId="5" borderId="24" xfId="61" applyFont="1" applyFill="1" applyBorder="1" applyAlignment="1">
      <alignment horizontal="center" vertical="center" wrapText="1"/>
      <protection/>
    </xf>
    <xf numFmtId="171" fontId="11" fillId="5" borderId="29" xfId="61" applyFont="1" applyFill="1" applyBorder="1" applyAlignment="1">
      <alignment horizontal="center" vertical="center" wrapText="1"/>
      <protection/>
    </xf>
    <xf numFmtId="171" fontId="11" fillId="5" borderId="25" xfId="61" applyFont="1" applyFill="1" applyBorder="1" applyAlignment="1">
      <alignment horizontal="center" vertical="center" wrapText="1"/>
      <protection/>
    </xf>
    <xf numFmtId="0" fontId="3" fillId="13" borderId="11" xfId="59" applyNumberFormat="1" applyFont="1" applyFill="1" applyBorder="1" applyAlignment="1">
      <alignment horizontal="center" vertical="center"/>
      <protection/>
    </xf>
    <xf numFmtId="171" fontId="11" fillId="5" borderId="13" xfId="60" applyFont="1" applyFill="1" applyBorder="1" applyAlignment="1">
      <alignment horizontal="center" vertical="center"/>
      <protection/>
    </xf>
    <xf numFmtId="171" fontId="11" fillId="5" borderId="0" xfId="60" applyFont="1" applyFill="1" applyBorder="1" applyAlignment="1">
      <alignment horizontal="center" vertical="center"/>
      <protection/>
    </xf>
    <xf numFmtId="0" fontId="3" fillId="13" borderId="13" xfId="59" applyNumberFormat="1" applyFont="1" applyFill="1" applyBorder="1" applyAlignment="1">
      <alignment horizontal="center" vertical="center"/>
      <protection/>
    </xf>
    <xf numFmtId="0" fontId="3" fillId="13" borderId="0" xfId="59" applyNumberFormat="1" applyFont="1" applyFill="1" applyBorder="1" applyAlignment="1">
      <alignment horizontal="center" vertical="center"/>
      <protection/>
    </xf>
    <xf numFmtId="171" fontId="11" fillId="5" borderId="11" xfId="60" applyFont="1" applyFill="1" applyBorder="1" applyAlignment="1">
      <alignment horizontal="center" vertical="center"/>
      <protection/>
    </xf>
    <xf numFmtId="0" fontId="3" fillId="5" borderId="19" xfId="59" applyNumberFormat="1" applyFont="1" applyFill="1" applyBorder="1" applyAlignment="1">
      <alignment horizontal="center" vertical="center" wrapText="1"/>
      <protection/>
    </xf>
    <xf numFmtId="0" fontId="3" fillId="5" borderId="26" xfId="59" applyNumberFormat="1" applyFont="1" applyFill="1" applyBorder="1" applyAlignment="1">
      <alignment horizontal="center" vertical="center" wrapText="1"/>
      <protection/>
    </xf>
    <xf numFmtId="0" fontId="3" fillId="13" borderId="19" xfId="59" applyNumberFormat="1" applyFont="1" applyFill="1" applyBorder="1" applyAlignment="1">
      <alignment horizontal="center" vertical="center"/>
      <protection/>
    </xf>
    <xf numFmtId="0" fontId="3" fillId="13" borderId="26" xfId="59" applyNumberFormat="1" applyFont="1" applyFill="1" applyBorder="1" applyAlignment="1">
      <alignment horizontal="center" vertical="center"/>
      <protection/>
    </xf>
    <xf numFmtId="0" fontId="3" fillId="5" borderId="11" xfId="59" applyNumberFormat="1" applyFont="1" applyFill="1" applyBorder="1" applyAlignment="1">
      <alignment horizontal="center" vertical="center" wrapText="1"/>
      <protection/>
    </xf>
    <xf numFmtId="171" fontId="11" fillId="5" borderId="14" xfId="59" applyFont="1" applyFill="1" applyBorder="1" applyAlignment="1">
      <alignment horizontal="center" vertical="center"/>
      <protection/>
    </xf>
    <xf numFmtId="171" fontId="11" fillId="5" borderId="11" xfId="61" applyFont="1" applyFill="1" applyBorder="1" applyAlignment="1">
      <alignment horizontal="center" vertical="center" wrapText="1"/>
      <protection/>
    </xf>
    <xf numFmtId="171" fontId="11" fillId="5" borderId="11" xfId="59" applyFont="1" applyFill="1" applyBorder="1" applyAlignment="1">
      <alignment horizontal="center" vertical="center"/>
      <protection/>
    </xf>
    <xf numFmtId="0" fontId="3" fillId="3" borderId="24" xfId="55" applyFont="1" applyFill="1" applyBorder="1" applyAlignment="1">
      <alignment horizontal="center" vertical="center"/>
      <protection/>
    </xf>
    <xf numFmtId="0" fontId="3" fillId="3" borderId="25" xfId="55" applyFont="1" applyFill="1" applyBorder="1" applyAlignment="1">
      <alignment horizontal="center" vertical="center"/>
      <protection/>
    </xf>
    <xf numFmtId="0" fontId="17" fillId="8" borderId="11" xfId="0" applyFont="1" applyFill="1" applyBorder="1" applyAlignment="1">
      <alignment horizontal="center" vertical="center"/>
    </xf>
    <xf numFmtId="0" fontId="3" fillId="3" borderId="24" xfId="55" applyFont="1" applyFill="1" applyBorder="1" applyAlignment="1">
      <alignment horizontal="center" vertical="center" wrapText="1"/>
      <protection/>
    </xf>
    <xf numFmtId="0" fontId="3" fillId="3" borderId="25" xfId="55" applyFont="1" applyFill="1" applyBorder="1" applyAlignment="1">
      <alignment horizontal="center" vertical="center" wrapText="1"/>
      <protection/>
    </xf>
    <xf numFmtId="0" fontId="11" fillId="13" borderId="11" xfId="0" applyFont="1" applyFill="1" applyBorder="1" applyAlignment="1">
      <alignment horizontal="center" vertical="center"/>
    </xf>
    <xf numFmtId="0" fontId="11" fillId="26" borderId="11" xfId="0" applyFont="1" applyFill="1" applyBorder="1" applyAlignment="1">
      <alignment horizontal="center" vertical="center" wrapText="1"/>
    </xf>
    <xf numFmtId="0" fontId="11" fillId="15" borderId="11" xfId="0" applyFont="1" applyFill="1" applyBorder="1" applyAlignment="1">
      <alignment horizontal="center" vertical="center"/>
    </xf>
    <xf numFmtId="0" fontId="3" fillId="13" borderId="11" xfId="55" applyFont="1" applyFill="1" applyBorder="1" applyAlignment="1">
      <alignment horizontal="center" vertical="center"/>
      <protection/>
    </xf>
    <xf numFmtId="171" fontId="3" fillId="13" borderId="19" xfId="0" applyNumberFormat="1" applyFont="1" applyFill="1" applyBorder="1" applyAlignment="1">
      <alignment horizontal="center" vertical="center" wrapText="1"/>
    </xf>
    <xf numFmtId="171" fontId="3" fillId="13" borderId="20" xfId="0" applyNumberFormat="1" applyFont="1" applyFill="1" applyBorder="1" applyAlignment="1">
      <alignment horizontal="center" vertical="center" wrapText="1"/>
    </xf>
    <xf numFmtId="3" fontId="11" fillId="0" borderId="19" xfId="0" applyNumberFormat="1" applyFont="1" applyBorder="1" applyAlignment="1">
      <alignment horizontal="center" vertical="center"/>
    </xf>
    <xf numFmtId="3" fontId="11" fillId="0" borderId="20" xfId="0" applyNumberFormat="1" applyFont="1" applyBorder="1" applyAlignment="1">
      <alignment horizontal="center" vertical="center"/>
    </xf>
    <xf numFmtId="0" fontId="3" fillId="27" borderId="0" xfId="55" applyFont="1" applyFill="1" applyBorder="1" applyAlignment="1">
      <alignment horizontal="center" vertical="center" wrapText="1"/>
      <protection/>
    </xf>
    <xf numFmtId="0" fontId="3" fillId="27" borderId="14" xfId="55"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0" fontId="11" fillId="13" borderId="11" xfId="0" applyFont="1" applyFill="1" applyBorder="1" applyAlignment="1">
      <alignment horizontal="center" vertical="center" wrapText="1"/>
    </xf>
    <xf numFmtId="0" fontId="11" fillId="5" borderId="0" xfId="0" applyFont="1" applyFill="1" applyAlignment="1">
      <alignment horizontal="center" vertical="center"/>
    </xf>
    <xf numFmtId="0" fontId="11" fillId="13" borderId="19" xfId="0" applyFont="1" applyFill="1" applyBorder="1" applyAlignment="1">
      <alignment horizontal="center" vertical="center" wrapText="1"/>
    </xf>
    <xf numFmtId="0" fontId="11" fillId="13" borderId="26" xfId="0" applyFont="1" applyFill="1" applyBorder="1" applyAlignment="1">
      <alignment horizontal="center" vertical="center" wrapText="1"/>
    </xf>
    <xf numFmtId="0" fontId="11" fillId="13" borderId="20" xfId="0" applyFont="1" applyFill="1" applyBorder="1" applyAlignment="1">
      <alignment horizontal="center" vertical="center" wrapText="1"/>
    </xf>
    <xf numFmtId="3" fontId="11" fillId="0" borderId="24" xfId="0" applyNumberFormat="1" applyFont="1" applyFill="1" applyBorder="1" applyAlignment="1">
      <alignment horizontal="center" vertical="center"/>
    </xf>
    <xf numFmtId="3" fontId="11" fillId="0" borderId="25" xfId="0" applyNumberFormat="1" applyFont="1" applyFill="1" applyBorder="1" applyAlignment="1">
      <alignment horizontal="center" vertical="center"/>
    </xf>
    <xf numFmtId="0" fontId="3" fillId="13" borderId="19" xfId="55" applyFont="1" applyFill="1" applyBorder="1" applyAlignment="1">
      <alignment horizontal="center"/>
      <protection/>
    </xf>
    <xf numFmtId="0" fontId="3" fillId="13" borderId="26" xfId="55" applyFont="1" applyFill="1" applyBorder="1" applyAlignment="1">
      <alignment horizontal="center"/>
      <protection/>
    </xf>
    <xf numFmtId="0" fontId="3" fillId="13" borderId="20" xfId="55" applyFont="1" applyFill="1" applyBorder="1" applyAlignment="1">
      <alignment horizontal="center"/>
      <protection/>
    </xf>
    <xf numFmtId="0" fontId="11" fillId="13" borderId="19" xfId="0" applyFont="1" applyFill="1" applyBorder="1" applyAlignment="1">
      <alignment horizontal="center" vertical="center"/>
    </xf>
    <xf numFmtId="0" fontId="11" fillId="13" borderId="26" xfId="0" applyFont="1" applyFill="1" applyBorder="1" applyAlignment="1">
      <alignment horizontal="center" vertical="center"/>
    </xf>
    <xf numFmtId="0" fontId="11" fillId="13" borderId="20" xfId="0" applyFont="1" applyFill="1" applyBorder="1" applyAlignment="1">
      <alignment horizontal="center" vertical="center"/>
    </xf>
    <xf numFmtId="0" fontId="11" fillId="15" borderId="24" xfId="0" applyFont="1" applyFill="1" applyBorder="1" applyAlignment="1">
      <alignment horizontal="center" vertical="center"/>
    </xf>
    <xf numFmtId="0" fontId="11" fillId="15" borderId="25" xfId="0" applyFont="1" applyFill="1" applyBorder="1" applyAlignment="1">
      <alignment horizontal="center" vertical="center"/>
    </xf>
    <xf numFmtId="0" fontId="3" fillId="13" borderId="19" xfId="55" applyFont="1" applyFill="1" applyBorder="1" applyAlignment="1">
      <alignment horizontal="center" vertical="center"/>
      <protection/>
    </xf>
    <xf numFmtId="0" fontId="3" fillId="13" borderId="26" xfId="55" applyFont="1" applyFill="1" applyBorder="1" applyAlignment="1">
      <alignment horizontal="center" vertical="center"/>
      <protection/>
    </xf>
    <xf numFmtId="0" fontId="3" fillId="13" borderId="20" xfId="55" applyFont="1" applyFill="1" applyBorder="1" applyAlignment="1">
      <alignment horizontal="center" vertical="center"/>
      <protection/>
    </xf>
    <xf numFmtId="0" fontId="11" fillId="5" borderId="11" xfId="0" applyFont="1" applyFill="1" applyBorder="1" applyAlignment="1">
      <alignment horizontal="center" vertical="center" wrapText="1"/>
    </xf>
    <xf numFmtId="0" fontId="11" fillId="15" borderId="29" xfId="0" applyFont="1" applyFill="1" applyBorder="1" applyAlignment="1">
      <alignment horizontal="center" vertical="center"/>
    </xf>
    <xf numFmtId="0" fontId="7" fillId="5" borderId="0" xfId="55" applyFont="1" applyFill="1" applyAlignment="1">
      <alignment horizontal="center" vertical="center"/>
      <protection/>
    </xf>
    <xf numFmtId="0" fontId="2" fillId="24" borderId="19" xfId="55" applyFont="1" applyFill="1" applyBorder="1" applyAlignment="1">
      <alignment horizontal="center" wrapText="1"/>
      <protection/>
    </xf>
    <xf numFmtId="0" fontId="2" fillId="24" borderId="26" xfId="55" applyFont="1" applyFill="1" applyBorder="1" applyAlignment="1">
      <alignment horizontal="center" wrapText="1"/>
      <protection/>
    </xf>
    <xf numFmtId="0" fontId="2" fillId="24" borderId="20" xfId="55" applyFont="1" applyFill="1" applyBorder="1" applyAlignment="1">
      <alignment horizontal="center" wrapText="1"/>
      <protection/>
    </xf>
    <xf numFmtId="0" fontId="3" fillId="13" borderId="19" xfId="55" applyFont="1" applyFill="1" applyBorder="1" applyAlignment="1">
      <alignment horizontal="center" vertical="center" wrapText="1"/>
      <protection/>
    </xf>
    <xf numFmtId="0" fontId="3" fillId="13" borderId="20" xfId="55" applyFont="1" applyFill="1" applyBorder="1" applyAlignment="1">
      <alignment horizontal="center" vertical="center" wrapText="1"/>
      <protection/>
    </xf>
    <xf numFmtId="3" fontId="11" fillId="5" borderId="24" xfId="0" applyNumberFormat="1" applyFont="1" applyFill="1" applyBorder="1" applyAlignment="1">
      <alignment horizontal="center" vertical="center"/>
    </xf>
    <xf numFmtId="3" fontId="11" fillId="5" borderId="29" xfId="0" applyNumberFormat="1" applyFont="1" applyFill="1" applyBorder="1" applyAlignment="1">
      <alignment horizontal="center" vertical="center"/>
    </xf>
    <xf numFmtId="3" fontId="11" fillId="5" borderId="25" xfId="0" applyNumberFormat="1" applyFont="1" applyFill="1" applyBorder="1" applyAlignment="1">
      <alignment horizontal="center" vertical="center"/>
    </xf>
    <xf numFmtId="0" fontId="0" fillId="0" borderId="0" xfId="0"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te" xfId="62"/>
    <cellStyle name="Output" xfId="63"/>
    <cellStyle name="Percent" xfId="64"/>
    <cellStyle name="Percent 2" xfId="65"/>
    <cellStyle name="Style 1"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105"/>
  <sheetViews>
    <sheetView zoomScalePageLayoutView="0" workbookViewId="0" topLeftCell="A1">
      <pane ySplit="3" topLeftCell="BM276" activePane="bottomLeft" state="frozen"/>
      <selection pane="topLeft" activeCell="A1" sqref="A1"/>
      <selection pane="bottomLeft" activeCell="E276" sqref="E276"/>
    </sheetView>
  </sheetViews>
  <sheetFormatPr defaultColWidth="9.140625" defaultRowHeight="15"/>
  <cols>
    <col min="1" max="1" width="5.00390625" style="217" bestFit="1" customWidth="1"/>
    <col min="2" max="2" width="15.8515625" style="217" customWidth="1"/>
    <col min="3" max="3" width="31.140625" style="217" customWidth="1"/>
    <col min="4" max="5" width="16.8515625" style="217" customWidth="1"/>
    <col min="6" max="6" width="15.00390625" style="217" customWidth="1"/>
  </cols>
  <sheetData>
    <row r="1" spans="1:6" ht="33" customHeight="1">
      <c r="A1" s="326" t="s">
        <v>235</v>
      </c>
      <c r="B1" s="326"/>
      <c r="C1" s="326"/>
      <c r="D1" s="326"/>
      <c r="E1" s="326"/>
      <c r="F1" s="326"/>
    </row>
    <row r="2" spans="1:6" ht="96" customHeight="1">
      <c r="A2" s="327" t="s">
        <v>238</v>
      </c>
      <c r="B2" s="322" t="s">
        <v>220</v>
      </c>
      <c r="C2" s="322" t="s">
        <v>221</v>
      </c>
      <c r="D2" s="209" t="s">
        <v>222</v>
      </c>
      <c r="E2" s="210" t="s">
        <v>223</v>
      </c>
      <c r="F2" s="209" t="s">
        <v>234</v>
      </c>
    </row>
    <row r="3" spans="1:6" ht="25.5">
      <c r="A3" s="328"/>
      <c r="B3" s="323"/>
      <c r="C3" s="323"/>
      <c r="D3" s="324" t="s">
        <v>236</v>
      </c>
      <c r="E3" s="325"/>
      <c r="F3" s="209" t="s">
        <v>237</v>
      </c>
    </row>
    <row r="4" spans="1:6" ht="14.25">
      <c r="A4" s="199">
        <v>1</v>
      </c>
      <c r="B4" s="212"/>
      <c r="C4" s="213"/>
      <c r="D4" s="218"/>
      <c r="E4" s="219"/>
      <c r="F4" s="220" t="e">
        <f>D4+(D4*'3. Summay IN-OUT DSLAMS'!$A$4)</f>
        <v>#DIV/0!</v>
      </c>
    </row>
    <row r="5" spans="1:6" ht="14.25">
      <c r="A5" s="199">
        <f aca="true" t="shared" si="0" ref="A5:A36">A4+1</f>
        <v>2</v>
      </c>
      <c r="B5" s="212"/>
      <c r="C5" s="213"/>
      <c r="D5" s="218"/>
      <c r="E5" s="219"/>
      <c r="F5" s="220" t="e">
        <f>D5+(D5*'3. Summay IN-OUT DSLAMS'!$A$4)</f>
        <v>#DIV/0!</v>
      </c>
    </row>
    <row r="6" spans="1:6" ht="14.25">
      <c r="A6" s="199">
        <f t="shared" si="0"/>
        <v>3</v>
      </c>
      <c r="B6" s="212"/>
      <c r="C6" s="213"/>
      <c r="D6" s="218"/>
      <c r="E6" s="219"/>
      <c r="F6" s="220" t="e">
        <f>D6+(D6*'3. Summay IN-OUT DSLAMS'!$A$4)</f>
        <v>#DIV/0!</v>
      </c>
    </row>
    <row r="7" spans="1:6" ht="14.25">
      <c r="A7" s="199">
        <f t="shared" si="0"/>
        <v>4</v>
      </c>
      <c r="B7" s="212"/>
      <c r="C7" s="213"/>
      <c r="D7" s="218"/>
      <c r="E7" s="219"/>
      <c r="F7" s="220" t="e">
        <f>D7+(D7*'3. Summay IN-OUT DSLAMS'!$A$4)</f>
        <v>#DIV/0!</v>
      </c>
    </row>
    <row r="8" spans="1:6" ht="14.25">
      <c r="A8" s="199">
        <f t="shared" si="0"/>
        <v>5</v>
      </c>
      <c r="B8" s="212"/>
      <c r="C8" s="213"/>
      <c r="D8" s="218"/>
      <c r="E8" s="219"/>
      <c r="F8" s="220" t="e">
        <f>D8+(D8*'3. Summay IN-OUT DSLAMS'!$A$4)</f>
        <v>#DIV/0!</v>
      </c>
    </row>
    <row r="9" spans="1:6" ht="14.25">
      <c r="A9" s="199">
        <f t="shared" si="0"/>
        <v>6</v>
      </c>
      <c r="B9" s="212"/>
      <c r="C9" s="213"/>
      <c r="D9" s="218"/>
      <c r="E9" s="219"/>
      <c r="F9" s="220" t="e">
        <f>D9+(D9*'3. Summay IN-OUT DSLAMS'!$A$4)</f>
        <v>#DIV/0!</v>
      </c>
    </row>
    <row r="10" spans="1:6" ht="14.25">
      <c r="A10" s="199">
        <f t="shared" si="0"/>
        <v>7</v>
      </c>
      <c r="B10" s="212"/>
      <c r="C10" s="213"/>
      <c r="D10" s="218"/>
      <c r="E10" s="219"/>
      <c r="F10" s="220" t="e">
        <f>D10+(D10*'3. Summay IN-OUT DSLAMS'!$A$4)</f>
        <v>#DIV/0!</v>
      </c>
    </row>
    <row r="11" spans="1:6" ht="14.25">
      <c r="A11" s="199">
        <f t="shared" si="0"/>
        <v>8</v>
      </c>
      <c r="B11" s="212"/>
      <c r="C11" s="213"/>
      <c r="D11" s="218"/>
      <c r="E11" s="219"/>
      <c r="F11" s="220" t="e">
        <f>D11+(D11*'3. Summay IN-OUT DSLAMS'!$A$4)</f>
        <v>#DIV/0!</v>
      </c>
    </row>
    <row r="12" spans="1:6" ht="14.25">
      <c r="A12" s="199">
        <f t="shared" si="0"/>
        <v>9</v>
      </c>
      <c r="B12" s="212"/>
      <c r="C12" s="213"/>
      <c r="D12" s="218"/>
      <c r="E12" s="219"/>
      <c r="F12" s="220" t="e">
        <f>D12+(D12*'3. Summay IN-OUT DSLAMS'!$A$4)</f>
        <v>#DIV/0!</v>
      </c>
    </row>
    <row r="13" spans="1:6" ht="14.25">
      <c r="A13" s="199">
        <f t="shared" si="0"/>
        <v>10</v>
      </c>
      <c r="B13" s="212"/>
      <c r="C13" s="213"/>
      <c r="D13" s="218"/>
      <c r="E13" s="219"/>
      <c r="F13" s="220" t="e">
        <f>D13+(D13*'3. Summay IN-OUT DSLAMS'!$A$4)</f>
        <v>#DIV/0!</v>
      </c>
    </row>
    <row r="14" spans="1:6" ht="14.25">
      <c r="A14" s="199">
        <f t="shared" si="0"/>
        <v>11</v>
      </c>
      <c r="B14" s="212"/>
      <c r="C14" s="213"/>
      <c r="D14" s="218"/>
      <c r="E14" s="219"/>
      <c r="F14" s="220" t="e">
        <f>D14+(D14*'3. Summay IN-OUT DSLAMS'!$A$4)</f>
        <v>#DIV/0!</v>
      </c>
    </row>
    <row r="15" spans="1:6" ht="14.25">
      <c r="A15" s="199">
        <f t="shared" si="0"/>
        <v>12</v>
      </c>
      <c r="B15" s="212"/>
      <c r="C15" s="213"/>
      <c r="D15" s="218"/>
      <c r="E15" s="219"/>
      <c r="F15" s="220" t="e">
        <f>D15+(D15*'3. Summay IN-OUT DSLAMS'!$A$4)</f>
        <v>#DIV/0!</v>
      </c>
    </row>
    <row r="16" spans="1:6" ht="14.25">
      <c r="A16" s="199">
        <f t="shared" si="0"/>
        <v>13</v>
      </c>
      <c r="B16" s="212"/>
      <c r="C16" s="213"/>
      <c r="D16" s="218"/>
      <c r="E16" s="219"/>
      <c r="F16" s="220" t="e">
        <f>D16+(D16*'3. Summay IN-OUT DSLAMS'!$A$4)</f>
        <v>#DIV/0!</v>
      </c>
    </row>
    <row r="17" spans="1:6" ht="14.25">
      <c r="A17" s="199">
        <f t="shared" si="0"/>
        <v>14</v>
      </c>
      <c r="B17" s="212"/>
      <c r="C17" s="213"/>
      <c r="D17" s="218"/>
      <c r="E17" s="219"/>
      <c r="F17" s="220" t="e">
        <f>D17+(D17*'3. Summay IN-OUT DSLAMS'!$A$4)</f>
        <v>#DIV/0!</v>
      </c>
    </row>
    <row r="18" spans="1:6" ht="14.25">
      <c r="A18" s="199">
        <f t="shared" si="0"/>
        <v>15</v>
      </c>
      <c r="B18" s="212"/>
      <c r="C18" s="213"/>
      <c r="D18" s="218"/>
      <c r="E18" s="219"/>
      <c r="F18" s="220" t="e">
        <f>D18+(D18*'3. Summay IN-OUT DSLAMS'!$A$4)</f>
        <v>#DIV/0!</v>
      </c>
    </row>
    <row r="19" spans="1:6" ht="14.25">
      <c r="A19" s="199">
        <f t="shared" si="0"/>
        <v>16</v>
      </c>
      <c r="B19" s="212"/>
      <c r="C19" s="213"/>
      <c r="D19" s="218"/>
      <c r="E19" s="219"/>
      <c r="F19" s="220" t="e">
        <f>D19+(D19*'3. Summay IN-OUT DSLAMS'!$A$4)</f>
        <v>#DIV/0!</v>
      </c>
    </row>
    <row r="20" spans="1:6" ht="14.25">
      <c r="A20" s="199">
        <f t="shared" si="0"/>
        <v>17</v>
      </c>
      <c r="B20" s="212"/>
      <c r="C20" s="213"/>
      <c r="D20" s="218"/>
      <c r="E20" s="219"/>
      <c r="F20" s="220" t="e">
        <f>D20+(D20*'3. Summay IN-OUT DSLAMS'!$A$4)</f>
        <v>#DIV/0!</v>
      </c>
    </row>
    <row r="21" spans="1:6" ht="14.25">
      <c r="A21" s="199">
        <f t="shared" si="0"/>
        <v>18</v>
      </c>
      <c r="B21" s="212"/>
      <c r="C21" s="213"/>
      <c r="D21" s="218"/>
      <c r="E21" s="219"/>
      <c r="F21" s="220" t="e">
        <f>D21+(D21*'3. Summay IN-OUT DSLAMS'!$A$4)</f>
        <v>#DIV/0!</v>
      </c>
    </row>
    <row r="22" spans="1:6" ht="14.25">
      <c r="A22" s="199">
        <f t="shared" si="0"/>
        <v>19</v>
      </c>
      <c r="B22" s="212"/>
      <c r="C22" s="213"/>
      <c r="D22" s="218"/>
      <c r="E22" s="219"/>
      <c r="F22" s="220" t="e">
        <f>D22+(D22*'3. Summay IN-OUT DSLAMS'!$A$4)</f>
        <v>#DIV/0!</v>
      </c>
    </row>
    <row r="23" spans="1:6" ht="14.25">
      <c r="A23" s="199">
        <f t="shared" si="0"/>
        <v>20</v>
      </c>
      <c r="B23" s="212"/>
      <c r="C23" s="213"/>
      <c r="D23" s="218"/>
      <c r="E23" s="219"/>
      <c r="F23" s="220" t="e">
        <f>D23+(D23*'3. Summay IN-OUT DSLAMS'!$A$4)</f>
        <v>#DIV/0!</v>
      </c>
    </row>
    <row r="24" spans="1:6" ht="14.25">
      <c r="A24" s="199">
        <f t="shared" si="0"/>
        <v>21</v>
      </c>
      <c r="B24" s="212"/>
      <c r="C24" s="213"/>
      <c r="D24" s="218"/>
      <c r="E24" s="219"/>
      <c r="F24" s="220" t="e">
        <f>D24+(D24*'3. Summay IN-OUT DSLAMS'!$A$4)</f>
        <v>#DIV/0!</v>
      </c>
    </row>
    <row r="25" spans="1:6" ht="14.25">
      <c r="A25" s="199">
        <f t="shared" si="0"/>
        <v>22</v>
      </c>
      <c r="B25" s="212"/>
      <c r="C25" s="213"/>
      <c r="D25" s="218"/>
      <c r="E25" s="219"/>
      <c r="F25" s="220" t="e">
        <f>D25+(D25*'3. Summay IN-OUT DSLAMS'!$A$4)</f>
        <v>#DIV/0!</v>
      </c>
    </row>
    <row r="26" spans="1:6" ht="14.25">
      <c r="A26" s="199">
        <f t="shared" si="0"/>
        <v>23</v>
      </c>
      <c r="B26" s="212"/>
      <c r="C26" s="213"/>
      <c r="D26" s="218"/>
      <c r="E26" s="219"/>
      <c r="F26" s="220" t="e">
        <f>D26+(D26*'3. Summay IN-OUT DSLAMS'!$A$4)</f>
        <v>#DIV/0!</v>
      </c>
    </row>
    <row r="27" spans="1:6" ht="14.25">
      <c r="A27" s="199">
        <f t="shared" si="0"/>
        <v>24</v>
      </c>
      <c r="B27" s="212"/>
      <c r="C27" s="213"/>
      <c r="D27" s="218"/>
      <c r="E27" s="219"/>
      <c r="F27" s="220" t="e">
        <f>D27+(D27*'3. Summay IN-OUT DSLAMS'!$A$4)</f>
        <v>#DIV/0!</v>
      </c>
    </row>
    <row r="28" spans="1:6" ht="14.25">
      <c r="A28" s="199">
        <f t="shared" si="0"/>
        <v>25</v>
      </c>
      <c r="B28" s="212"/>
      <c r="C28" s="213"/>
      <c r="D28" s="218"/>
      <c r="E28" s="219"/>
      <c r="F28" s="220" t="e">
        <f>D28+(D28*'3. Summay IN-OUT DSLAMS'!$A$4)</f>
        <v>#DIV/0!</v>
      </c>
    </row>
    <row r="29" spans="1:6" ht="14.25">
      <c r="A29" s="199">
        <f t="shared" si="0"/>
        <v>26</v>
      </c>
      <c r="B29" s="212"/>
      <c r="C29" s="213"/>
      <c r="D29" s="218"/>
      <c r="E29" s="219"/>
      <c r="F29" s="220" t="e">
        <f>D29+(D29*'3. Summay IN-OUT DSLAMS'!$A$4)</f>
        <v>#DIV/0!</v>
      </c>
    </row>
    <row r="30" spans="1:6" ht="14.25">
      <c r="A30" s="199">
        <f t="shared" si="0"/>
        <v>27</v>
      </c>
      <c r="B30" s="212"/>
      <c r="C30" s="213"/>
      <c r="D30" s="218"/>
      <c r="E30" s="219"/>
      <c r="F30" s="220" t="e">
        <f>D30+(D30*'3. Summay IN-OUT DSLAMS'!$A$4)</f>
        <v>#DIV/0!</v>
      </c>
    </row>
    <row r="31" spans="1:6" ht="14.25">
      <c r="A31" s="199">
        <f t="shared" si="0"/>
        <v>28</v>
      </c>
      <c r="B31" s="212"/>
      <c r="C31" s="213"/>
      <c r="D31" s="218"/>
      <c r="E31" s="219"/>
      <c r="F31" s="220" t="e">
        <f>D31+(D31*'3. Summay IN-OUT DSLAMS'!$A$4)</f>
        <v>#DIV/0!</v>
      </c>
    </row>
    <row r="32" spans="1:6" ht="14.25">
      <c r="A32" s="199">
        <f t="shared" si="0"/>
        <v>29</v>
      </c>
      <c r="B32" s="212"/>
      <c r="C32" s="213"/>
      <c r="D32" s="218"/>
      <c r="E32" s="219"/>
      <c r="F32" s="220" t="e">
        <f>D32+(D32*'3. Summay IN-OUT DSLAMS'!$A$4)</f>
        <v>#DIV/0!</v>
      </c>
    </row>
    <row r="33" spans="1:6" ht="14.25">
      <c r="A33" s="199">
        <f t="shared" si="0"/>
        <v>30</v>
      </c>
      <c r="B33" s="212"/>
      <c r="C33" s="213"/>
      <c r="D33" s="218"/>
      <c r="E33" s="219"/>
      <c r="F33" s="220" t="e">
        <f>D33+(D33*'3. Summay IN-OUT DSLAMS'!$A$4)</f>
        <v>#DIV/0!</v>
      </c>
    </row>
    <row r="34" spans="1:6" ht="14.25">
      <c r="A34" s="199">
        <f t="shared" si="0"/>
        <v>31</v>
      </c>
      <c r="B34" s="212"/>
      <c r="C34" s="213"/>
      <c r="D34" s="218"/>
      <c r="E34" s="219"/>
      <c r="F34" s="220" t="e">
        <f>D34+(D34*'3. Summay IN-OUT DSLAMS'!$A$4)</f>
        <v>#DIV/0!</v>
      </c>
    </row>
    <row r="35" spans="1:6" ht="14.25">
      <c r="A35" s="199">
        <f t="shared" si="0"/>
        <v>32</v>
      </c>
      <c r="B35" s="212"/>
      <c r="C35" s="213"/>
      <c r="D35" s="218"/>
      <c r="E35" s="219"/>
      <c r="F35" s="220" t="e">
        <f>D35+(D35*'3. Summay IN-OUT DSLAMS'!$A$4)</f>
        <v>#DIV/0!</v>
      </c>
    </row>
    <row r="36" spans="1:6" ht="14.25">
      <c r="A36" s="199">
        <f t="shared" si="0"/>
        <v>33</v>
      </c>
      <c r="B36" s="212"/>
      <c r="C36" s="213"/>
      <c r="D36" s="218"/>
      <c r="E36" s="219"/>
      <c r="F36" s="220" t="e">
        <f>D36+(D36*'3. Summay IN-OUT DSLAMS'!$A$4)</f>
        <v>#DIV/0!</v>
      </c>
    </row>
    <row r="37" spans="1:6" ht="14.25">
      <c r="A37" s="199">
        <f aca="true" t="shared" si="1" ref="A37:A68">A36+1</f>
        <v>34</v>
      </c>
      <c r="B37" s="212"/>
      <c r="C37" s="213"/>
      <c r="D37" s="218"/>
      <c r="E37" s="219"/>
      <c r="F37" s="220" t="e">
        <f>D37+(D37*'3. Summay IN-OUT DSLAMS'!$A$4)</f>
        <v>#DIV/0!</v>
      </c>
    </row>
    <row r="38" spans="1:6" ht="14.25">
      <c r="A38" s="199">
        <f t="shared" si="1"/>
        <v>35</v>
      </c>
      <c r="B38" s="212"/>
      <c r="C38" s="213"/>
      <c r="D38" s="218"/>
      <c r="E38" s="219"/>
      <c r="F38" s="220" t="e">
        <f>D38+(D38*'3. Summay IN-OUT DSLAMS'!$A$4)</f>
        <v>#DIV/0!</v>
      </c>
    </row>
    <row r="39" spans="1:6" ht="14.25">
      <c r="A39" s="199">
        <f t="shared" si="1"/>
        <v>36</v>
      </c>
      <c r="B39" s="212"/>
      <c r="C39" s="213"/>
      <c r="D39" s="218"/>
      <c r="E39" s="219"/>
      <c r="F39" s="220" t="e">
        <f>D39+(D39*'3. Summay IN-OUT DSLAMS'!$A$4)</f>
        <v>#DIV/0!</v>
      </c>
    </row>
    <row r="40" spans="1:6" ht="14.25">
      <c r="A40" s="199">
        <f t="shared" si="1"/>
        <v>37</v>
      </c>
      <c r="B40" s="212"/>
      <c r="C40" s="213"/>
      <c r="D40" s="218"/>
      <c r="E40" s="219"/>
      <c r="F40" s="220" t="e">
        <f>D40+(D40*'3. Summay IN-OUT DSLAMS'!$A$4)</f>
        <v>#DIV/0!</v>
      </c>
    </row>
    <row r="41" spans="1:6" ht="14.25">
      <c r="A41" s="199">
        <f t="shared" si="1"/>
        <v>38</v>
      </c>
      <c r="B41" s="212"/>
      <c r="C41" s="213"/>
      <c r="D41" s="218"/>
      <c r="E41" s="219"/>
      <c r="F41" s="220" t="e">
        <f>D41+(D41*'3. Summay IN-OUT DSLAMS'!$A$4)</f>
        <v>#DIV/0!</v>
      </c>
    </row>
    <row r="42" spans="1:6" ht="14.25">
      <c r="A42" s="199">
        <f t="shared" si="1"/>
        <v>39</v>
      </c>
      <c r="B42" s="212"/>
      <c r="C42" s="213"/>
      <c r="D42" s="218"/>
      <c r="E42" s="219"/>
      <c r="F42" s="220" t="e">
        <f>D42+(D42*'3. Summay IN-OUT DSLAMS'!$A$4)</f>
        <v>#DIV/0!</v>
      </c>
    </row>
    <row r="43" spans="1:6" ht="14.25">
      <c r="A43" s="199">
        <f t="shared" si="1"/>
        <v>40</v>
      </c>
      <c r="B43" s="212"/>
      <c r="C43" s="213"/>
      <c r="D43" s="218"/>
      <c r="E43" s="219"/>
      <c r="F43" s="220" t="e">
        <f>D43+(D43*'3. Summay IN-OUT DSLAMS'!$A$4)</f>
        <v>#DIV/0!</v>
      </c>
    </row>
    <row r="44" spans="1:6" ht="14.25">
      <c r="A44" s="199">
        <f t="shared" si="1"/>
        <v>41</v>
      </c>
      <c r="B44" s="212"/>
      <c r="C44" s="213"/>
      <c r="D44" s="218"/>
      <c r="E44" s="219"/>
      <c r="F44" s="220" t="e">
        <f>D44+(D44*'3. Summay IN-OUT DSLAMS'!$A$4)</f>
        <v>#DIV/0!</v>
      </c>
    </row>
    <row r="45" spans="1:6" ht="14.25">
      <c r="A45" s="199">
        <f t="shared" si="1"/>
        <v>42</v>
      </c>
      <c r="B45" s="212"/>
      <c r="C45" s="213"/>
      <c r="D45" s="218"/>
      <c r="E45" s="219"/>
      <c r="F45" s="220" t="e">
        <f>D45+(D45*'3. Summay IN-OUT DSLAMS'!$A$4)</f>
        <v>#DIV/0!</v>
      </c>
    </row>
    <row r="46" spans="1:6" ht="14.25">
      <c r="A46" s="199">
        <f t="shared" si="1"/>
        <v>43</v>
      </c>
      <c r="B46" s="212"/>
      <c r="C46" s="213"/>
      <c r="D46" s="218"/>
      <c r="E46" s="219"/>
      <c r="F46" s="220" t="e">
        <f>D46+(D46*'3. Summay IN-OUT DSLAMS'!$A$4)</f>
        <v>#DIV/0!</v>
      </c>
    </row>
    <row r="47" spans="1:6" ht="14.25">
      <c r="A47" s="199">
        <f t="shared" si="1"/>
        <v>44</v>
      </c>
      <c r="B47" s="212"/>
      <c r="C47" s="213"/>
      <c r="D47" s="218"/>
      <c r="E47" s="219"/>
      <c r="F47" s="220" t="e">
        <f>D47+(D47*'3. Summay IN-OUT DSLAMS'!$A$4)</f>
        <v>#DIV/0!</v>
      </c>
    </row>
    <row r="48" spans="1:6" ht="14.25">
      <c r="A48" s="199">
        <f t="shared" si="1"/>
        <v>45</v>
      </c>
      <c r="B48" s="212"/>
      <c r="C48" s="213"/>
      <c r="D48" s="218"/>
      <c r="E48" s="219"/>
      <c r="F48" s="220" t="e">
        <f>D48+(D48*'3. Summay IN-OUT DSLAMS'!$A$4)</f>
        <v>#DIV/0!</v>
      </c>
    </row>
    <row r="49" spans="1:6" ht="14.25">
      <c r="A49" s="199">
        <f t="shared" si="1"/>
        <v>46</v>
      </c>
      <c r="B49" s="212"/>
      <c r="C49" s="213"/>
      <c r="D49" s="218"/>
      <c r="E49" s="219"/>
      <c r="F49" s="220" t="e">
        <f>D49+(D49*'3. Summay IN-OUT DSLAMS'!$A$4)</f>
        <v>#DIV/0!</v>
      </c>
    </row>
    <row r="50" spans="1:6" ht="14.25">
      <c r="A50" s="199">
        <f t="shared" si="1"/>
        <v>47</v>
      </c>
      <c r="B50" s="212"/>
      <c r="C50" s="213"/>
      <c r="D50" s="218"/>
      <c r="E50" s="219"/>
      <c r="F50" s="220" t="e">
        <f>D50+(D50*'3. Summay IN-OUT DSLAMS'!$A$4)</f>
        <v>#DIV/0!</v>
      </c>
    </row>
    <row r="51" spans="1:6" ht="14.25">
      <c r="A51" s="199">
        <f t="shared" si="1"/>
        <v>48</v>
      </c>
      <c r="B51" s="212"/>
      <c r="C51" s="213"/>
      <c r="D51" s="218"/>
      <c r="E51" s="219"/>
      <c r="F51" s="220" t="e">
        <f>D51+(D51*'3. Summay IN-OUT DSLAMS'!$A$4)</f>
        <v>#DIV/0!</v>
      </c>
    </row>
    <row r="52" spans="1:6" ht="14.25">
      <c r="A52" s="199">
        <f t="shared" si="1"/>
        <v>49</v>
      </c>
      <c r="B52" s="212"/>
      <c r="C52" s="213"/>
      <c r="D52" s="218"/>
      <c r="E52" s="219"/>
      <c r="F52" s="220" t="e">
        <f>D52+(D52*'3. Summay IN-OUT DSLAMS'!$A$4)</f>
        <v>#DIV/0!</v>
      </c>
    </row>
    <row r="53" spans="1:6" ht="14.25">
      <c r="A53" s="199">
        <f t="shared" si="1"/>
        <v>50</v>
      </c>
      <c r="B53" s="212"/>
      <c r="C53" s="213"/>
      <c r="D53" s="218"/>
      <c r="E53" s="219"/>
      <c r="F53" s="220" t="e">
        <f>D53+(D53*'3. Summay IN-OUT DSLAMS'!$A$4)</f>
        <v>#DIV/0!</v>
      </c>
    </row>
    <row r="54" spans="1:6" ht="14.25">
      <c r="A54" s="199">
        <f t="shared" si="1"/>
        <v>51</v>
      </c>
      <c r="B54" s="212"/>
      <c r="C54" s="213"/>
      <c r="D54" s="218"/>
      <c r="E54" s="219"/>
      <c r="F54" s="220" t="e">
        <f>D54+(D54*'3. Summay IN-OUT DSLAMS'!$A$4)</f>
        <v>#DIV/0!</v>
      </c>
    </row>
    <row r="55" spans="1:6" ht="14.25">
      <c r="A55" s="199">
        <f t="shared" si="1"/>
        <v>52</v>
      </c>
      <c r="B55" s="212"/>
      <c r="C55" s="213"/>
      <c r="D55" s="218"/>
      <c r="E55" s="219"/>
      <c r="F55" s="220" t="e">
        <f>D55+(D55*'3. Summay IN-OUT DSLAMS'!$A$4)</f>
        <v>#DIV/0!</v>
      </c>
    </row>
    <row r="56" spans="1:6" ht="14.25">
      <c r="A56" s="199">
        <f t="shared" si="1"/>
        <v>53</v>
      </c>
      <c r="B56" s="212"/>
      <c r="C56" s="213"/>
      <c r="D56" s="218"/>
      <c r="E56" s="219"/>
      <c r="F56" s="220" t="e">
        <f>D56+(D56*'3. Summay IN-OUT DSLAMS'!$A$4)</f>
        <v>#DIV/0!</v>
      </c>
    </row>
    <row r="57" spans="1:6" ht="14.25">
      <c r="A57" s="199">
        <f t="shared" si="1"/>
        <v>54</v>
      </c>
      <c r="B57" s="212"/>
      <c r="C57" s="213"/>
      <c r="D57" s="218"/>
      <c r="E57" s="219"/>
      <c r="F57" s="220" t="e">
        <f>D57+(D57*'3. Summay IN-OUT DSLAMS'!$A$4)</f>
        <v>#DIV/0!</v>
      </c>
    </row>
    <row r="58" spans="1:6" ht="14.25">
      <c r="A58" s="199">
        <f t="shared" si="1"/>
        <v>55</v>
      </c>
      <c r="B58" s="212"/>
      <c r="C58" s="213"/>
      <c r="D58" s="218"/>
      <c r="E58" s="219"/>
      <c r="F58" s="220" t="e">
        <f>D58+(D58*'3. Summay IN-OUT DSLAMS'!$A$4)</f>
        <v>#DIV/0!</v>
      </c>
    </row>
    <row r="59" spans="1:6" ht="14.25">
      <c r="A59" s="199">
        <f t="shared" si="1"/>
        <v>56</v>
      </c>
      <c r="B59" s="212"/>
      <c r="C59" s="213"/>
      <c r="D59" s="218"/>
      <c r="E59" s="219"/>
      <c r="F59" s="220" t="e">
        <f>D59+(D59*'3. Summay IN-OUT DSLAMS'!$A$4)</f>
        <v>#DIV/0!</v>
      </c>
    </row>
    <row r="60" spans="1:6" ht="14.25">
      <c r="A60" s="199">
        <f t="shared" si="1"/>
        <v>57</v>
      </c>
      <c r="B60" s="212"/>
      <c r="C60" s="213"/>
      <c r="D60" s="218"/>
      <c r="E60" s="219"/>
      <c r="F60" s="220" t="e">
        <f>D60+(D60*'3. Summay IN-OUT DSLAMS'!$A$4)</f>
        <v>#DIV/0!</v>
      </c>
    </row>
    <row r="61" spans="1:6" ht="14.25">
      <c r="A61" s="199">
        <f t="shared" si="1"/>
        <v>58</v>
      </c>
      <c r="B61" s="212"/>
      <c r="C61" s="213"/>
      <c r="D61" s="218"/>
      <c r="E61" s="219"/>
      <c r="F61" s="220" t="e">
        <f>D61+(D61*'3. Summay IN-OUT DSLAMS'!$A$4)</f>
        <v>#DIV/0!</v>
      </c>
    </row>
    <row r="62" spans="1:6" ht="14.25">
      <c r="A62" s="199">
        <f t="shared" si="1"/>
        <v>59</v>
      </c>
      <c r="B62" s="212"/>
      <c r="C62" s="213"/>
      <c r="D62" s="218"/>
      <c r="E62" s="219"/>
      <c r="F62" s="220" t="e">
        <f>D62+(D62*'3. Summay IN-OUT DSLAMS'!$A$4)</f>
        <v>#DIV/0!</v>
      </c>
    </row>
    <row r="63" spans="1:6" ht="14.25">
      <c r="A63" s="199">
        <f t="shared" si="1"/>
        <v>60</v>
      </c>
      <c r="B63" s="212"/>
      <c r="C63" s="213"/>
      <c r="D63" s="218"/>
      <c r="E63" s="219"/>
      <c r="F63" s="220" t="e">
        <f>D63+(D63*'3. Summay IN-OUT DSLAMS'!$A$4)</f>
        <v>#DIV/0!</v>
      </c>
    </row>
    <row r="64" spans="1:6" ht="14.25">
      <c r="A64" s="199">
        <f t="shared" si="1"/>
        <v>61</v>
      </c>
      <c r="B64" s="212"/>
      <c r="C64" s="213"/>
      <c r="D64" s="218"/>
      <c r="E64" s="219"/>
      <c r="F64" s="220" t="e">
        <f>D64+(D64*'3. Summay IN-OUT DSLAMS'!$A$4)</f>
        <v>#DIV/0!</v>
      </c>
    </row>
    <row r="65" spans="1:6" ht="14.25">
      <c r="A65" s="199">
        <f t="shared" si="1"/>
        <v>62</v>
      </c>
      <c r="B65" s="212"/>
      <c r="C65" s="213"/>
      <c r="D65" s="218"/>
      <c r="E65" s="219"/>
      <c r="F65" s="220" t="e">
        <f>D65+(D65*'3. Summay IN-OUT DSLAMS'!$A$4)</f>
        <v>#DIV/0!</v>
      </c>
    </row>
    <row r="66" spans="1:6" ht="14.25">
      <c r="A66" s="199">
        <f t="shared" si="1"/>
        <v>63</v>
      </c>
      <c r="B66" s="212"/>
      <c r="C66" s="213"/>
      <c r="D66" s="218"/>
      <c r="E66" s="219"/>
      <c r="F66" s="220" t="e">
        <f>D66+(D66*'3. Summay IN-OUT DSLAMS'!$A$4)</f>
        <v>#DIV/0!</v>
      </c>
    </row>
    <row r="67" spans="1:6" ht="14.25">
      <c r="A67" s="199">
        <f t="shared" si="1"/>
        <v>64</v>
      </c>
      <c r="B67" s="212"/>
      <c r="C67" s="213"/>
      <c r="D67" s="218"/>
      <c r="E67" s="219"/>
      <c r="F67" s="220" t="e">
        <f>D67+(D67*'3. Summay IN-OUT DSLAMS'!$A$4)</f>
        <v>#DIV/0!</v>
      </c>
    </row>
    <row r="68" spans="1:6" ht="14.25">
      <c r="A68" s="199">
        <f t="shared" si="1"/>
        <v>65</v>
      </c>
      <c r="B68" s="212"/>
      <c r="C68" s="213"/>
      <c r="D68" s="218"/>
      <c r="E68" s="219"/>
      <c r="F68" s="220" t="e">
        <f>D68+(D68*'3. Summay IN-OUT DSLAMS'!$A$4)</f>
        <v>#DIV/0!</v>
      </c>
    </row>
    <row r="69" spans="1:6" ht="14.25">
      <c r="A69" s="199">
        <f aca="true" t="shared" si="2" ref="A69:A104">A68+1</f>
        <v>66</v>
      </c>
      <c r="B69" s="212"/>
      <c r="C69" s="213"/>
      <c r="D69" s="218"/>
      <c r="E69" s="219"/>
      <c r="F69" s="220" t="e">
        <f>D69+(D69*'3. Summay IN-OUT DSLAMS'!$A$4)</f>
        <v>#DIV/0!</v>
      </c>
    </row>
    <row r="70" spans="1:6" ht="14.25">
      <c r="A70" s="199">
        <f t="shared" si="2"/>
        <v>67</v>
      </c>
      <c r="B70" s="212"/>
      <c r="C70" s="213"/>
      <c r="D70" s="218"/>
      <c r="E70" s="219"/>
      <c r="F70" s="220" t="e">
        <f>D70+(D70*'3. Summay IN-OUT DSLAMS'!$A$4)</f>
        <v>#DIV/0!</v>
      </c>
    </row>
    <row r="71" spans="1:6" ht="14.25">
      <c r="A71" s="199">
        <f t="shared" si="2"/>
        <v>68</v>
      </c>
      <c r="B71" s="212"/>
      <c r="C71" s="213"/>
      <c r="D71" s="218"/>
      <c r="E71" s="219"/>
      <c r="F71" s="220" t="e">
        <f>D71+(D71*'3. Summay IN-OUT DSLAMS'!$A$4)</f>
        <v>#DIV/0!</v>
      </c>
    </row>
    <row r="72" spans="1:6" ht="14.25">
      <c r="A72" s="199">
        <f t="shared" si="2"/>
        <v>69</v>
      </c>
      <c r="B72" s="212"/>
      <c r="C72" s="213"/>
      <c r="D72" s="218"/>
      <c r="E72" s="219"/>
      <c r="F72" s="220" t="e">
        <f>D72+(D72*'3. Summay IN-OUT DSLAMS'!$A$4)</f>
        <v>#DIV/0!</v>
      </c>
    </row>
    <row r="73" spans="1:6" ht="14.25">
      <c r="A73" s="199">
        <f t="shared" si="2"/>
        <v>70</v>
      </c>
      <c r="B73" s="212"/>
      <c r="C73" s="213"/>
      <c r="D73" s="218"/>
      <c r="E73" s="219"/>
      <c r="F73" s="220" t="e">
        <f>D73+(D73*'3. Summay IN-OUT DSLAMS'!$A$4)</f>
        <v>#DIV/0!</v>
      </c>
    </row>
    <row r="74" spans="1:6" ht="14.25">
      <c r="A74" s="199">
        <f t="shared" si="2"/>
        <v>71</v>
      </c>
      <c r="B74" s="212"/>
      <c r="C74" s="213"/>
      <c r="D74" s="218"/>
      <c r="E74" s="219"/>
      <c r="F74" s="220" t="e">
        <f>D74+(D74*'3. Summay IN-OUT DSLAMS'!$A$4)</f>
        <v>#DIV/0!</v>
      </c>
    </row>
    <row r="75" spans="1:6" ht="14.25">
      <c r="A75" s="199">
        <f t="shared" si="2"/>
        <v>72</v>
      </c>
      <c r="B75" s="212"/>
      <c r="C75" s="213"/>
      <c r="D75" s="218"/>
      <c r="E75" s="219"/>
      <c r="F75" s="220" t="e">
        <f>D75+(D75*'3. Summay IN-OUT DSLAMS'!$A$4)</f>
        <v>#DIV/0!</v>
      </c>
    </row>
    <row r="76" spans="1:6" ht="14.25">
      <c r="A76" s="199">
        <f t="shared" si="2"/>
        <v>73</v>
      </c>
      <c r="B76" s="212"/>
      <c r="C76" s="213"/>
      <c r="D76" s="218"/>
      <c r="E76" s="219"/>
      <c r="F76" s="220" t="e">
        <f>D76+(D76*'3. Summay IN-OUT DSLAMS'!$A$4)</f>
        <v>#DIV/0!</v>
      </c>
    </row>
    <row r="77" spans="1:6" ht="14.25">
      <c r="A77" s="199">
        <f t="shared" si="2"/>
        <v>74</v>
      </c>
      <c r="B77" s="212"/>
      <c r="C77" s="213"/>
      <c r="D77" s="218"/>
      <c r="E77" s="219"/>
      <c r="F77" s="220" t="e">
        <f>D77+(D77*'3. Summay IN-OUT DSLAMS'!$A$4)</f>
        <v>#DIV/0!</v>
      </c>
    </row>
    <row r="78" spans="1:6" ht="14.25">
      <c r="A78" s="199">
        <f t="shared" si="2"/>
        <v>75</v>
      </c>
      <c r="B78" s="212"/>
      <c r="C78" s="213"/>
      <c r="D78" s="218"/>
      <c r="E78" s="219"/>
      <c r="F78" s="220" t="e">
        <f>D78+(D78*'3. Summay IN-OUT DSLAMS'!$A$4)</f>
        <v>#DIV/0!</v>
      </c>
    </row>
    <row r="79" spans="1:6" ht="14.25">
      <c r="A79" s="199">
        <f t="shared" si="2"/>
        <v>76</v>
      </c>
      <c r="B79" s="212"/>
      <c r="C79" s="213"/>
      <c r="D79" s="218"/>
      <c r="E79" s="219"/>
      <c r="F79" s="220" t="e">
        <f>D79+(D79*'3. Summay IN-OUT DSLAMS'!$A$4)</f>
        <v>#DIV/0!</v>
      </c>
    </row>
    <row r="80" spans="1:6" ht="14.25">
      <c r="A80" s="199">
        <f t="shared" si="2"/>
        <v>77</v>
      </c>
      <c r="B80" s="212"/>
      <c r="C80" s="213"/>
      <c r="D80" s="218"/>
      <c r="E80" s="219"/>
      <c r="F80" s="220" t="e">
        <f>D80+(D80*'3. Summay IN-OUT DSLAMS'!$A$4)</f>
        <v>#DIV/0!</v>
      </c>
    </row>
    <row r="81" spans="1:6" ht="14.25">
      <c r="A81" s="199">
        <f t="shared" si="2"/>
        <v>78</v>
      </c>
      <c r="B81" s="212"/>
      <c r="C81" s="213"/>
      <c r="D81" s="218"/>
      <c r="E81" s="219"/>
      <c r="F81" s="220" t="e">
        <f>D81+(D81*'3. Summay IN-OUT DSLAMS'!$A$4)</f>
        <v>#DIV/0!</v>
      </c>
    </row>
    <row r="82" spans="1:6" ht="14.25">
      <c r="A82" s="199">
        <f t="shared" si="2"/>
        <v>79</v>
      </c>
      <c r="B82" s="212"/>
      <c r="C82" s="213"/>
      <c r="D82" s="218"/>
      <c r="E82" s="219"/>
      <c r="F82" s="220" t="e">
        <f>D82+(D82*'3. Summay IN-OUT DSLAMS'!$A$4)</f>
        <v>#DIV/0!</v>
      </c>
    </row>
    <row r="83" spans="1:6" ht="14.25">
      <c r="A83" s="199">
        <f t="shared" si="2"/>
        <v>80</v>
      </c>
      <c r="B83" s="212"/>
      <c r="C83" s="213"/>
      <c r="D83" s="218"/>
      <c r="E83" s="219"/>
      <c r="F83" s="220" t="e">
        <f>D83+(D83*'3. Summay IN-OUT DSLAMS'!$A$4)</f>
        <v>#DIV/0!</v>
      </c>
    </row>
    <row r="84" spans="1:6" ht="14.25">
      <c r="A84" s="199">
        <f t="shared" si="2"/>
        <v>81</v>
      </c>
      <c r="B84" s="212"/>
      <c r="C84" s="213"/>
      <c r="D84" s="218"/>
      <c r="E84" s="219"/>
      <c r="F84" s="220" t="e">
        <f>D84+(D84*'3. Summay IN-OUT DSLAMS'!$A$4)</f>
        <v>#DIV/0!</v>
      </c>
    </row>
    <row r="85" spans="1:6" ht="14.25">
      <c r="A85" s="199">
        <f t="shared" si="2"/>
        <v>82</v>
      </c>
      <c r="B85" s="212"/>
      <c r="C85" s="213"/>
      <c r="D85" s="218"/>
      <c r="E85" s="219"/>
      <c r="F85" s="220" t="e">
        <f>D85+(D85*'3. Summay IN-OUT DSLAMS'!$A$4)</f>
        <v>#DIV/0!</v>
      </c>
    </row>
    <row r="86" spans="1:6" ht="14.25">
      <c r="A86" s="199">
        <f t="shared" si="2"/>
        <v>83</v>
      </c>
      <c r="B86" s="212"/>
      <c r="C86" s="213"/>
      <c r="D86" s="218"/>
      <c r="E86" s="219"/>
      <c r="F86" s="220" t="e">
        <f>D86+(D86*'3. Summay IN-OUT DSLAMS'!$A$4)</f>
        <v>#DIV/0!</v>
      </c>
    </row>
    <row r="87" spans="1:6" ht="14.25">
      <c r="A87" s="199">
        <f t="shared" si="2"/>
        <v>84</v>
      </c>
      <c r="B87" s="212"/>
      <c r="C87" s="213"/>
      <c r="D87" s="218"/>
      <c r="E87" s="219"/>
      <c r="F87" s="220" t="e">
        <f>D87+(D87*'3. Summay IN-OUT DSLAMS'!$A$4)</f>
        <v>#DIV/0!</v>
      </c>
    </row>
    <row r="88" spans="1:6" ht="14.25">
      <c r="A88" s="199">
        <f t="shared" si="2"/>
        <v>85</v>
      </c>
      <c r="B88" s="212"/>
      <c r="C88" s="213"/>
      <c r="D88" s="218"/>
      <c r="E88" s="219"/>
      <c r="F88" s="220" t="e">
        <f>D88+(D88*'3. Summay IN-OUT DSLAMS'!$A$4)</f>
        <v>#DIV/0!</v>
      </c>
    </row>
    <row r="89" spans="1:6" ht="14.25">
      <c r="A89" s="199">
        <f t="shared" si="2"/>
        <v>86</v>
      </c>
      <c r="B89" s="212"/>
      <c r="C89" s="213"/>
      <c r="D89" s="218"/>
      <c r="E89" s="219"/>
      <c r="F89" s="220" t="e">
        <f>D89+(D89*'3. Summay IN-OUT DSLAMS'!$A$4)</f>
        <v>#DIV/0!</v>
      </c>
    </row>
    <row r="90" spans="1:6" ht="14.25">
      <c r="A90" s="199">
        <f t="shared" si="2"/>
        <v>87</v>
      </c>
      <c r="B90" s="212"/>
      <c r="C90" s="213"/>
      <c r="D90" s="218"/>
      <c r="E90" s="219"/>
      <c r="F90" s="220" t="e">
        <f>D90+(D90*'3. Summay IN-OUT DSLAMS'!$A$4)</f>
        <v>#DIV/0!</v>
      </c>
    </row>
    <row r="91" spans="1:6" ht="14.25">
      <c r="A91" s="199">
        <f t="shared" si="2"/>
        <v>88</v>
      </c>
      <c r="B91" s="212"/>
      <c r="C91" s="213"/>
      <c r="D91" s="218"/>
      <c r="E91" s="219"/>
      <c r="F91" s="220" t="e">
        <f>D91+(D91*'3. Summay IN-OUT DSLAMS'!$A$4)</f>
        <v>#DIV/0!</v>
      </c>
    </row>
    <row r="92" spans="1:6" ht="14.25">
      <c r="A92" s="199">
        <f t="shared" si="2"/>
        <v>89</v>
      </c>
      <c r="B92" s="212"/>
      <c r="C92" s="213"/>
      <c r="D92" s="218"/>
      <c r="E92" s="219"/>
      <c r="F92" s="220" t="e">
        <f>D92+(D92*'3. Summay IN-OUT DSLAMS'!$A$4)</f>
        <v>#DIV/0!</v>
      </c>
    </row>
    <row r="93" spans="1:6" ht="14.25">
      <c r="A93" s="199">
        <f t="shared" si="2"/>
        <v>90</v>
      </c>
      <c r="B93" s="212"/>
      <c r="C93" s="213"/>
      <c r="D93" s="218"/>
      <c r="E93" s="219"/>
      <c r="F93" s="220" t="e">
        <f>D93+(D93*'3. Summay IN-OUT DSLAMS'!$A$4)</f>
        <v>#DIV/0!</v>
      </c>
    </row>
    <row r="94" spans="1:6" ht="14.25">
      <c r="A94" s="199">
        <f t="shared" si="2"/>
        <v>91</v>
      </c>
      <c r="B94" s="212"/>
      <c r="C94" s="213"/>
      <c r="D94" s="218"/>
      <c r="E94" s="219"/>
      <c r="F94" s="220" t="e">
        <f>D94+(D94*'3. Summay IN-OUT DSLAMS'!$A$4)</f>
        <v>#DIV/0!</v>
      </c>
    </row>
    <row r="95" spans="1:6" ht="14.25">
      <c r="A95" s="199">
        <f t="shared" si="2"/>
        <v>92</v>
      </c>
      <c r="B95" s="212"/>
      <c r="C95" s="213"/>
      <c r="D95" s="218"/>
      <c r="E95" s="219"/>
      <c r="F95" s="220" t="e">
        <f>D95+(D95*'3. Summay IN-OUT DSLAMS'!$A$4)</f>
        <v>#DIV/0!</v>
      </c>
    </row>
    <row r="96" spans="1:6" ht="14.25">
      <c r="A96" s="199">
        <f t="shared" si="2"/>
        <v>93</v>
      </c>
      <c r="B96" s="212"/>
      <c r="C96" s="213"/>
      <c r="D96" s="218"/>
      <c r="E96" s="219"/>
      <c r="F96" s="220" t="e">
        <f>D96+(D96*'3. Summay IN-OUT DSLAMS'!$A$4)</f>
        <v>#DIV/0!</v>
      </c>
    </row>
    <row r="97" spans="1:6" ht="14.25">
      <c r="A97" s="199">
        <f t="shared" si="2"/>
        <v>94</v>
      </c>
      <c r="B97" s="212"/>
      <c r="C97" s="213"/>
      <c r="D97" s="218"/>
      <c r="E97" s="219"/>
      <c r="F97" s="220" t="e">
        <f>D97+(D97*'3. Summay IN-OUT DSLAMS'!$A$4)</f>
        <v>#DIV/0!</v>
      </c>
    </row>
    <row r="98" spans="1:6" ht="14.25">
      <c r="A98" s="199">
        <f t="shared" si="2"/>
        <v>95</v>
      </c>
      <c r="B98" s="212"/>
      <c r="C98" s="213"/>
      <c r="D98" s="218"/>
      <c r="E98" s="219"/>
      <c r="F98" s="220" t="e">
        <f>D98+(D98*'3. Summay IN-OUT DSLAMS'!$A$4)</f>
        <v>#DIV/0!</v>
      </c>
    </row>
    <row r="99" spans="1:6" ht="14.25">
      <c r="A99" s="199">
        <f t="shared" si="2"/>
        <v>96</v>
      </c>
      <c r="B99" s="212"/>
      <c r="C99" s="213"/>
      <c r="D99" s="221"/>
      <c r="E99" s="222"/>
      <c r="F99" s="220" t="e">
        <f>D99+(D99*'3. Summay IN-OUT DSLAMS'!$A$4)</f>
        <v>#DIV/0!</v>
      </c>
    </row>
    <row r="100" spans="1:6" ht="14.25">
      <c r="A100" s="199">
        <f t="shared" si="2"/>
        <v>97</v>
      </c>
      <c r="B100" s="212"/>
      <c r="C100" s="213"/>
      <c r="D100" s="221"/>
      <c r="E100" s="222"/>
      <c r="F100" s="220" t="e">
        <f>D100+(D100*'3. Summay IN-OUT DSLAMS'!$A$4)</f>
        <v>#DIV/0!</v>
      </c>
    </row>
    <row r="101" spans="1:6" ht="14.25">
      <c r="A101" s="199">
        <f t="shared" si="2"/>
        <v>98</v>
      </c>
      <c r="B101" s="212"/>
      <c r="C101" s="213"/>
      <c r="D101" s="221"/>
      <c r="E101" s="222"/>
      <c r="F101" s="220" t="e">
        <f>D101+(D101*'3. Summay IN-OUT DSLAMS'!$A$4)</f>
        <v>#DIV/0!</v>
      </c>
    </row>
    <row r="102" spans="1:6" ht="14.25">
      <c r="A102" s="199">
        <f t="shared" si="2"/>
        <v>99</v>
      </c>
      <c r="B102" s="212"/>
      <c r="C102" s="213"/>
      <c r="D102" s="221"/>
      <c r="E102" s="222"/>
      <c r="F102" s="220" t="e">
        <f>D102+(D102*'3. Summay IN-OUT DSLAMS'!$A$4)</f>
        <v>#DIV/0!</v>
      </c>
    </row>
    <row r="103" spans="1:6" ht="14.25">
      <c r="A103" s="199">
        <f t="shared" si="2"/>
        <v>100</v>
      </c>
      <c r="B103" s="212"/>
      <c r="C103" s="213"/>
      <c r="D103" s="221"/>
      <c r="E103" s="222"/>
      <c r="F103" s="220" t="e">
        <f>D103+(D103*'3. Summay IN-OUT DSLAMS'!$A$4)</f>
        <v>#DIV/0!</v>
      </c>
    </row>
    <row r="104" spans="1:6" ht="15" thickBot="1">
      <c r="A104" s="200">
        <f t="shared" si="2"/>
        <v>101</v>
      </c>
      <c r="B104" s="214"/>
      <c r="C104" s="215"/>
      <c r="D104" s="223"/>
      <c r="E104" s="224"/>
      <c r="F104" s="220" t="e">
        <f>D104+(D104*'3. Summay IN-OUT DSLAMS'!$A$4)</f>
        <v>#DIV/0!</v>
      </c>
    </row>
    <row r="105" spans="1:6" ht="14.25">
      <c r="A105" s="198"/>
      <c r="B105" s="198"/>
      <c r="C105" s="216"/>
      <c r="D105" s="225">
        <f>SUM(D4:D104)</f>
        <v>0</v>
      </c>
      <c r="E105" s="226">
        <f>SUM(E4:E104)</f>
        <v>0</v>
      </c>
      <c r="F105" s="226" t="e">
        <f>SUM(F4:F104)</f>
        <v>#DIV/0!</v>
      </c>
    </row>
  </sheetData>
  <sheetProtection/>
  <mergeCells count="5">
    <mergeCell ref="B2:B3"/>
    <mergeCell ref="C2:C3"/>
    <mergeCell ref="D3:E3"/>
    <mergeCell ref="A1:F1"/>
    <mergeCell ref="A2:A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524"/>
  <sheetViews>
    <sheetView zoomScalePageLayoutView="0" workbookViewId="0" topLeftCell="A1">
      <pane ySplit="3" topLeftCell="BM688" activePane="bottomLeft" state="frozen"/>
      <selection pane="topLeft" activeCell="A1" sqref="A1"/>
      <selection pane="bottomLeft" activeCell="B688" sqref="B688"/>
    </sheetView>
  </sheetViews>
  <sheetFormatPr defaultColWidth="9.140625" defaultRowHeight="15"/>
  <cols>
    <col min="1" max="1" width="9.140625" style="227" customWidth="1"/>
    <col min="2" max="5" width="23.7109375" style="227" customWidth="1"/>
    <col min="6" max="6" width="20.140625" style="227" customWidth="1"/>
    <col min="7" max="7" width="16.140625" style="227" customWidth="1"/>
    <col min="8" max="8" width="16.28125" style="227" customWidth="1"/>
    <col min="9" max="16384" width="9.140625" style="227" customWidth="1"/>
  </cols>
  <sheetData>
    <row r="1" spans="1:8" ht="34.5" customHeight="1">
      <c r="A1" s="326" t="s">
        <v>239</v>
      </c>
      <c r="B1" s="326"/>
      <c r="C1" s="326"/>
      <c r="D1" s="326"/>
      <c r="E1" s="326"/>
      <c r="F1" s="326"/>
      <c r="G1" s="326"/>
      <c r="H1" s="326"/>
    </row>
    <row r="2" spans="1:8" ht="71.25" customHeight="1">
      <c r="A2" s="327" t="s">
        <v>238</v>
      </c>
      <c r="B2" s="322" t="s">
        <v>220</v>
      </c>
      <c r="C2" s="322" t="s">
        <v>221</v>
      </c>
      <c r="D2" s="322" t="s">
        <v>224</v>
      </c>
      <c r="E2" s="322" t="s">
        <v>225</v>
      </c>
      <c r="F2" s="209" t="s">
        <v>226</v>
      </c>
      <c r="G2" s="209" t="s">
        <v>227</v>
      </c>
      <c r="H2" s="206" t="s">
        <v>234</v>
      </c>
    </row>
    <row r="3" spans="1:8" ht="25.5">
      <c r="A3" s="328"/>
      <c r="B3" s="323"/>
      <c r="C3" s="323"/>
      <c r="D3" s="323"/>
      <c r="E3" s="323"/>
      <c r="F3" s="329" t="s">
        <v>236</v>
      </c>
      <c r="G3" s="329"/>
      <c r="H3" s="209" t="s">
        <v>237</v>
      </c>
    </row>
    <row r="4" spans="1:8" ht="14.25">
      <c r="A4" s="199">
        <v>1</v>
      </c>
      <c r="B4" s="196"/>
      <c r="C4" s="196"/>
      <c r="D4" s="196"/>
      <c r="E4" s="196"/>
      <c r="F4" s="196"/>
      <c r="G4" s="196"/>
      <c r="H4" s="201" t="e">
        <f>F4+(F4*'3. Summay IN-OUT DSLAMS'!$A$4)</f>
        <v>#DIV/0!</v>
      </c>
    </row>
    <row r="5" spans="1:8" ht="14.25">
      <c r="A5" s="199">
        <v>2</v>
      </c>
      <c r="B5" s="196"/>
      <c r="C5" s="196"/>
      <c r="D5" s="196"/>
      <c r="E5" s="196"/>
      <c r="F5" s="196"/>
      <c r="G5" s="196"/>
      <c r="H5" s="201" t="e">
        <f>F5+(F5*'3. Summay IN-OUT DSLAMS'!$A$4)</f>
        <v>#DIV/0!</v>
      </c>
    </row>
    <row r="6" spans="1:8" ht="14.25">
      <c r="A6" s="199">
        <v>3</v>
      </c>
      <c r="B6" s="196"/>
      <c r="C6" s="196"/>
      <c r="D6" s="196"/>
      <c r="E6" s="196"/>
      <c r="F6" s="196"/>
      <c r="G6" s="196"/>
      <c r="H6" s="201" t="e">
        <f>F6+(F6*'3. Summay IN-OUT DSLAMS'!$A$4)</f>
        <v>#DIV/0!</v>
      </c>
    </row>
    <row r="7" spans="1:8" ht="14.25">
      <c r="A7" s="199">
        <v>4</v>
      </c>
      <c r="B7" s="196"/>
      <c r="C7" s="196"/>
      <c r="D7" s="196"/>
      <c r="E7" s="196"/>
      <c r="F7" s="196"/>
      <c r="G7" s="196"/>
      <c r="H7" s="201" t="e">
        <f>F7+(F7*'3. Summay IN-OUT DSLAMS'!$A$4)</f>
        <v>#DIV/0!</v>
      </c>
    </row>
    <row r="8" spans="1:8" ht="14.25">
      <c r="A8" s="199">
        <v>5</v>
      </c>
      <c r="B8" s="196"/>
      <c r="C8" s="196"/>
      <c r="D8" s="196"/>
      <c r="E8" s="196"/>
      <c r="F8" s="196"/>
      <c r="G8" s="196"/>
      <c r="H8" s="201" t="e">
        <f>F8+(F8*'3. Summay IN-OUT DSLAMS'!$A$4)</f>
        <v>#DIV/0!</v>
      </c>
    </row>
    <row r="9" spans="1:8" ht="14.25">
      <c r="A9" s="199">
        <v>6</v>
      </c>
      <c r="B9" s="196"/>
      <c r="C9" s="196"/>
      <c r="D9" s="196"/>
      <c r="E9" s="196"/>
      <c r="F9" s="196"/>
      <c r="G9" s="196"/>
      <c r="H9" s="201" t="e">
        <f>F9+(F9*'3. Summay IN-OUT DSLAMS'!$A$4)</f>
        <v>#DIV/0!</v>
      </c>
    </row>
    <row r="10" spans="1:8" ht="14.25">
      <c r="A10" s="199">
        <v>7</v>
      </c>
      <c r="B10" s="196"/>
      <c r="C10" s="196"/>
      <c r="D10" s="196"/>
      <c r="E10" s="196"/>
      <c r="F10" s="196"/>
      <c r="G10" s="196"/>
      <c r="H10" s="201" t="e">
        <f>F10+(F10*'3. Summay IN-OUT DSLAMS'!$A$4)</f>
        <v>#DIV/0!</v>
      </c>
    </row>
    <row r="11" spans="1:8" ht="14.25">
      <c r="A11" s="199">
        <v>8</v>
      </c>
      <c r="B11" s="196"/>
      <c r="C11" s="196"/>
      <c r="D11" s="196"/>
      <c r="E11" s="196"/>
      <c r="F11" s="196"/>
      <c r="G11" s="196"/>
      <c r="H11" s="201" t="e">
        <f>F11+(F11*'3. Summay IN-OUT DSLAMS'!$A$4)</f>
        <v>#DIV/0!</v>
      </c>
    </row>
    <row r="12" spans="1:8" ht="14.25">
      <c r="A12" s="199">
        <v>9</v>
      </c>
      <c r="B12" s="196"/>
      <c r="C12" s="196"/>
      <c r="D12" s="196"/>
      <c r="E12" s="196"/>
      <c r="F12" s="196"/>
      <c r="G12" s="196"/>
      <c r="H12" s="201" t="e">
        <f>F12+(F12*'3. Summay IN-OUT DSLAMS'!$A$4)</f>
        <v>#DIV/0!</v>
      </c>
    </row>
    <row r="13" spans="1:8" ht="14.25">
      <c r="A13" s="199">
        <v>10</v>
      </c>
      <c r="B13" s="196"/>
      <c r="C13" s="196"/>
      <c r="D13" s="196"/>
      <c r="E13" s="196"/>
      <c r="F13" s="196"/>
      <c r="G13" s="196"/>
      <c r="H13" s="201" t="e">
        <f>F13+(F13*'3. Summay IN-OUT DSLAMS'!$A$4)</f>
        <v>#DIV/0!</v>
      </c>
    </row>
    <row r="14" spans="1:8" ht="14.25">
      <c r="A14" s="199">
        <v>11</v>
      </c>
      <c r="B14" s="196"/>
      <c r="C14" s="196"/>
      <c r="D14" s="196"/>
      <c r="E14" s="196"/>
      <c r="F14" s="196"/>
      <c r="G14" s="196"/>
      <c r="H14" s="201" t="e">
        <f>F14+(F14*'3. Summay IN-OUT DSLAMS'!$A$4)</f>
        <v>#DIV/0!</v>
      </c>
    </row>
    <row r="15" spans="1:8" ht="14.25">
      <c r="A15" s="199">
        <v>12</v>
      </c>
      <c r="B15" s="196"/>
      <c r="C15" s="196"/>
      <c r="D15" s="196"/>
      <c r="E15" s="196"/>
      <c r="F15" s="196"/>
      <c r="G15" s="196"/>
      <c r="H15" s="201" t="e">
        <f>F15+(F15*'3. Summay IN-OUT DSLAMS'!$A$4)</f>
        <v>#DIV/0!</v>
      </c>
    </row>
    <row r="16" spans="1:8" ht="14.25">
      <c r="A16" s="199">
        <v>13</v>
      </c>
      <c r="B16" s="196"/>
      <c r="C16" s="196"/>
      <c r="D16" s="196"/>
      <c r="E16" s="196"/>
      <c r="F16" s="196"/>
      <c r="G16" s="196"/>
      <c r="H16" s="201" t="e">
        <f>F16+(F16*'3. Summay IN-OUT DSLAMS'!$A$4)</f>
        <v>#DIV/0!</v>
      </c>
    </row>
    <row r="17" spans="1:8" ht="14.25">
      <c r="A17" s="199">
        <v>14</v>
      </c>
      <c r="B17" s="196"/>
      <c r="C17" s="196"/>
      <c r="D17" s="196"/>
      <c r="E17" s="196"/>
      <c r="F17" s="196"/>
      <c r="G17" s="196"/>
      <c r="H17" s="201" t="e">
        <f>F17+(F17*'3. Summay IN-OUT DSLAMS'!$A$4)</f>
        <v>#DIV/0!</v>
      </c>
    </row>
    <row r="18" spans="1:8" ht="14.25">
      <c r="A18" s="199">
        <v>15</v>
      </c>
      <c r="B18" s="196"/>
      <c r="C18" s="196"/>
      <c r="D18" s="196"/>
      <c r="E18" s="196"/>
      <c r="F18" s="196"/>
      <c r="G18" s="196"/>
      <c r="H18" s="201" t="e">
        <f>F18+(F18*'3. Summay IN-OUT DSLAMS'!$A$4)</f>
        <v>#DIV/0!</v>
      </c>
    </row>
    <row r="19" spans="1:8" ht="14.25">
      <c r="A19" s="199">
        <v>16</v>
      </c>
      <c r="B19" s="196"/>
      <c r="C19" s="196"/>
      <c r="D19" s="196"/>
      <c r="E19" s="196"/>
      <c r="F19" s="196"/>
      <c r="G19" s="196"/>
      <c r="H19" s="201" t="e">
        <f>F19+(F19*'3. Summay IN-OUT DSLAMS'!$A$4)</f>
        <v>#DIV/0!</v>
      </c>
    </row>
    <row r="20" spans="1:8" ht="14.25">
      <c r="A20" s="199">
        <v>17</v>
      </c>
      <c r="B20" s="196"/>
      <c r="C20" s="196"/>
      <c r="D20" s="196"/>
      <c r="E20" s="196"/>
      <c r="F20" s="196"/>
      <c r="G20" s="196"/>
      <c r="H20" s="201" t="e">
        <f>F20+(F20*'3. Summay IN-OUT DSLAMS'!$A$4)</f>
        <v>#DIV/0!</v>
      </c>
    </row>
    <row r="21" spans="1:8" ht="14.25">
      <c r="A21" s="199">
        <v>18</v>
      </c>
      <c r="B21" s="196"/>
      <c r="C21" s="196"/>
      <c r="D21" s="196"/>
      <c r="E21" s="196"/>
      <c r="F21" s="196"/>
      <c r="G21" s="196"/>
      <c r="H21" s="201" t="e">
        <f>F21+(F21*'3. Summay IN-OUT DSLAMS'!$A$4)</f>
        <v>#DIV/0!</v>
      </c>
    </row>
    <row r="22" spans="1:8" ht="14.25">
      <c r="A22" s="199">
        <v>19</v>
      </c>
      <c r="B22" s="196"/>
      <c r="C22" s="196"/>
      <c r="D22" s="196"/>
      <c r="E22" s="196"/>
      <c r="F22" s="196"/>
      <c r="G22" s="196"/>
      <c r="H22" s="201" t="e">
        <f>F22+(F22*'3. Summay IN-OUT DSLAMS'!$A$4)</f>
        <v>#DIV/0!</v>
      </c>
    </row>
    <row r="23" spans="1:8" ht="14.25">
      <c r="A23" s="199">
        <v>20</v>
      </c>
      <c r="B23" s="196"/>
      <c r="C23" s="196"/>
      <c r="D23" s="196"/>
      <c r="E23" s="196"/>
      <c r="F23" s="196"/>
      <c r="G23" s="196"/>
      <c r="H23" s="201" t="e">
        <f>F23+(F23*'3. Summay IN-OUT DSLAMS'!$A$4)</f>
        <v>#DIV/0!</v>
      </c>
    </row>
    <row r="24" spans="1:8" ht="14.25">
      <c r="A24" s="199">
        <v>21</v>
      </c>
      <c r="B24" s="196"/>
      <c r="C24" s="196"/>
      <c r="D24" s="196"/>
      <c r="E24" s="196"/>
      <c r="F24" s="196"/>
      <c r="G24" s="196"/>
      <c r="H24" s="201" t="e">
        <f>F24+(F24*'3. Summay IN-OUT DSLAMS'!$A$4)</f>
        <v>#DIV/0!</v>
      </c>
    </row>
    <row r="25" spans="1:8" ht="14.25">
      <c r="A25" s="199">
        <v>22</v>
      </c>
      <c r="B25" s="196"/>
      <c r="C25" s="196"/>
      <c r="D25" s="196"/>
      <c r="E25" s="196"/>
      <c r="F25" s="196"/>
      <c r="G25" s="196"/>
      <c r="H25" s="201" t="e">
        <f>F25+(F25*'3. Summay IN-OUT DSLAMS'!$A$4)</f>
        <v>#DIV/0!</v>
      </c>
    </row>
    <row r="26" spans="1:8" ht="14.25">
      <c r="A26" s="199">
        <v>23</v>
      </c>
      <c r="B26" s="196"/>
      <c r="C26" s="196"/>
      <c r="D26" s="196"/>
      <c r="E26" s="196"/>
      <c r="F26" s="196"/>
      <c r="G26" s="196"/>
      <c r="H26" s="201" t="e">
        <f>F26+(F26*'3. Summay IN-OUT DSLAMS'!$A$4)</f>
        <v>#DIV/0!</v>
      </c>
    </row>
    <row r="27" spans="1:8" ht="14.25">
      <c r="A27" s="199">
        <v>24</v>
      </c>
      <c r="B27" s="196"/>
      <c r="C27" s="196"/>
      <c r="D27" s="196"/>
      <c r="E27" s="196"/>
      <c r="F27" s="196"/>
      <c r="G27" s="196"/>
      <c r="H27" s="201" t="e">
        <f>F27+(F27*'3. Summay IN-OUT DSLAMS'!$A$4)</f>
        <v>#DIV/0!</v>
      </c>
    </row>
    <row r="28" spans="1:8" ht="14.25">
      <c r="A28" s="199">
        <v>25</v>
      </c>
      <c r="B28" s="196"/>
      <c r="C28" s="196"/>
      <c r="D28" s="196"/>
      <c r="E28" s="196"/>
      <c r="F28" s="196"/>
      <c r="G28" s="196"/>
      <c r="H28" s="201" t="e">
        <f>F28+(F28*'3. Summay IN-OUT DSLAMS'!$A$4)</f>
        <v>#DIV/0!</v>
      </c>
    </row>
    <row r="29" spans="1:8" ht="14.25">
      <c r="A29" s="199">
        <v>26</v>
      </c>
      <c r="B29" s="196"/>
      <c r="C29" s="196"/>
      <c r="D29" s="196"/>
      <c r="E29" s="196"/>
      <c r="F29" s="196"/>
      <c r="G29" s="196"/>
      <c r="H29" s="201" t="e">
        <f>F29+(F29*'3. Summay IN-OUT DSLAMS'!$A$4)</f>
        <v>#DIV/0!</v>
      </c>
    </row>
    <row r="30" spans="1:8" ht="14.25">
      <c r="A30" s="199">
        <v>27</v>
      </c>
      <c r="B30" s="196"/>
      <c r="C30" s="196"/>
      <c r="D30" s="196"/>
      <c r="E30" s="196"/>
      <c r="F30" s="196"/>
      <c r="G30" s="196"/>
      <c r="H30" s="201" t="e">
        <f>F30+(F30*'3. Summay IN-OUT DSLAMS'!$A$4)</f>
        <v>#DIV/0!</v>
      </c>
    </row>
    <row r="31" spans="1:8" ht="14.25">
      <c r="A31" s="199">
        <v>28</v>
      </c>
      <c r="B31" s="196"/>
      <c r="C31" s="196"/>
      <c r="D31" s="196"/>
      <c r="E31" s="196"/>
      <c r="F31" s="196"/>
      <c r="G31" s="196"/>
      <c r="H31" s="201" t="e">
        <f>F31+(F31*'3. Summay IN-OUT DSLAMS'!$A$4)</f>
        <v>#DIV/0!</v>
      </c>
    </row>
    <row r="32" spans="1:8" ht="14.25">
      <c r="A32" s="199">
        <v>29</v>
      </c>
      <c r="B32" s="196"/>
      <c r="C32" s="196"/>
      <c r="D32" s="196"/>
      <c r="E32" s="196"/>
      <c r="F32" s="196"/>
      <c r="G32" s="196"/>
      <c r="H32" s="201" t="e">
        <f>F32+(F32*'3. Summay IN-OUT DSLAMS'!$A$4)</f>
        <v>#DIV/0!</v>
      </c>
    </row>
    <row r="33" spans="1:8" ht="14.25">
      <c r="A33" s="199">
        <v>30</v>
      </c>
      <c r="B33" s="196"/>
      <c r="C33" s="196"/>
      <c r="D33" s="196"/>
      <c r="E33" s="196"/>
      <c r="F33" s="196"/>
      <c r="G33" s="196"/>
      <c r="H33" s="201" t="e">
        <f>F33+(F33*'3. Summay IN-OUT DSLAMS'!$A$4)</f>
        <v>#DIV/0!</v>
      </c>
    </row>
    <row r="34" spans="1:8" ht="14.25">
      <c r="A34" s="199">
        <v>31</v>
      </c>
      <c r="B34" s="196"/>
      <c r="C34" s="196"/>
      <c r="D34" s="196"/>
      <c r="E34" s="196"/>
      <c r="F34" s="196"/>
      <c r="G34" s="196"/>
      <c r="H34" s="201" t="e">
        <f>F34+(F34*'3. Summay IN-OUT DSLAMS'!$A$4)</f>
        <v>#DIV/0!</v>
      </c>
    </row>
    <row r="35" spans="1:8" ht="14.25">
      <c r="A35" s="199">
        <v>32</v>
      </c>
      <c r="B35" s="196"/>
      <c r="C35" s="196"/>
      <c r="D35" s="196"/>
      <c r="E35" s="196"/>
      <c r="F35" s="196"/>
      <c r="G35" s="196"/>
      <c r="H35" s="201" t="e">
        <f>F35+(F35*'3. Summay IN-OUT DSLAMS'!$A$4)</f>
        <v>#DIV/0!</v>
      </c>
    </row>
    <row r="36" spans="1:8" ht="14.25">
      <c r="A36" s="199">
        <v>33</v>
      </c>
      <c r="B36" s="196"/>
      <c r="C36" s="196"/>
      <c r="D36" s="196"/>
      <c r="E36" s="196"/>
      <c r="F36" s="196"/>
      <c r="G36" s="196"/>
      <c r="H36" s="201" t="e">
        <f>F36+(F36*'3. Summay IN-OUT DSLAMS'!$A$4)</f>
        <v>#DIV/0!</v>
      </c>
    </row>
    <row r="37" spans="1:8" ht="14.25">
      <c r="A37" s="199">
        <v>34</v>
      </c>
      <c r="B37" s="196"/>
      <c r="C37" s="196"/>
      <c r="D37" s="196"/>
      <c r="E37" s="196"/>
      <c r="F37" s="196"/>
      <c r="G37" s="196"/>
      <c r="H37" s="201" t="e">
        <f>F37+(F37*'3. Summay IN-OUT DSLAMS'!$A$4)</f>
        <v>#DIV/0!</v>
      </c>
    </row>
    <row r="38" spans="1:8" ht="14.25">
      <c r="A38" s="199">
        <v>35</v>
      </c>
      <c r="B38" s="196"/>
      <c r="C38" s="196"/>
      <c r="D38" s="196"/>
      <c r="E38" s="196"/>
      <c r="F38" s="196"/>
      <c r="G38" s="196"/>
      <c r="H38" s="201" t="e">
        <f>F38+(F38*'3. Summay IN-OUT DSLAMS'!$A$4)</f>
        <v>#DIV/0!</v>
      </c>
    </row>
    <row r="39" spans="1:8" ht="14.25">
      <c r="A39" s="199">
        <v>36</v>
      </c>
      <c r="B39" s="196"/>
      <c r="C39" s="196"/>
      <c r="D39" s="196"/>
      <c r="E39" s="196"/>
      <c r="F39" s="196"/>
      <c r="G39" s="196"/>
      <c r="H39" s="201" t="e">
        <f>F39+(F39*'3. Summay IN-OUT DSLAMS'!$A$4)</f>
        <v>#DIV/0!</v>
      </c>
    </row>
    <row r="40" spans="1:8" ht="14.25">
      <c r="A40" s="199">
        <v>37</v>
      </c>
      <c r="B40" s="196"/>
      <c r="C40" s="196"/>
      <c r="D40" s="196"/>
      <c r="E40" s="196"/>
      <c r="F40" s="196"/>
      <c r="G40" s="196"/>
      <c r="H40" s="201" t="e">
        <f>F40+(F40*'3. Summay IN-OUT DSLAMS'!$A$4)</f>
        <v>#DIV/0!</v>
      </c>
    </row>
    <row r="41" spans="1:8" ht="14.25">
      <c r="A41" s="199">
        <v>38</v>
      </c>
      <c r="B41" s="196"/>
      <c r="C41" s="196"/>
      <c r="D41" s="196"/>
      <c r="E41" s="196"/>
      <c r="F41" s="196"/>
      <c r="G41" s="196"/>
      <c r="H41" s="201" t="e">
        <f>F41+(F41*'3. Summay IN-OUT DSLAMS'!$A$4)</f>
        <v>#DIV/0!</v>
      </c>
    </row>
    <row r="42" spans="1:8" ht="14.25">
      <c r="A42" s="199">
        <v>39</v>
      </c>
      <c r="B42" s="196"/>
      <c r="C42" s="196"/>
      <c r="D42" s="196"/>
      <c r="E42" s="196"/>
      <c r="F42" s="196"/>
      <c r="G42" s="196"/>
      <c r="H42" s="201" t="e">
        <f>F42+(F42*'3. Summay IN-OUT DSLAMS'!$A$4)</f>
        <v>#DIV/0!</v>
      </c>
    </row>
    <row r="43" spans="1:8" ht="14.25">
      <c r="A43" s="199">
        <v>40</v>
      </c>
      <c r="B43" s="196"/>
      <c r="C43" s="196"/>
      <c r="D43" s="196"/>
      <c r="E43" s="196"/>
      <c r="F43" s="196"/>
      <c r="G43" s="196"/>
      <c r="H43" s="201" t="e">
        <f>F43+(F43*'3. Summay IN-OUT DSLAMS'!$A$4)</f>
        <v>#DIV/0!</v>
      </c>
    </row>
    <row r="44" spans="1:8" ht="14.25">
      <c r="A44" s="199">
        <v>41</v>
      </c>
      <c r="B44" s="196"/>
      <c r="C44" s="196"/>
      <c r="D44" s="196"/>
      <c r="E44" s="196"/>
      <c r="F44" s="196"/>
      <c r="G44" s="196"/>
      <c r="H44" s="201" t="e">
        <f>F44+(F44*'3. Summay IN-OUT DSLAMS'!$A$4)</f>
        <v>#DIV/0!</v>
      </c>
    </row>
    <row r="45" spans="1:8" ht="14.25">
      <c r="A45" s="199">
        <v>42</v>
      </c>
      <c r="B45" s="196"/>
      <c r="C45" s="196"/>
      <c r="D45" s="196"/>
      <c r="E45" s="196"/>
      <c r="F45" s="196"/>
      <c r="G45" s="196"/>
      <c r="H45" s="201" t="e">
        <f>F45+(F45*'3. Summay IN-OUT DSLAMS'!$A$4)</f>
        <v>#DIV/0!</v>
      </c>
    </row>
    <row r="46" spans="1:8" ht="14.25">
      <c r="A46" s="199">
        <v>43</v>
      </c>
      <c r="B46" s="196"/>
      <c r="C46" s="196"/>
      <c r="D46" s="196"/>
      <c r="E46" s="196"/>
      <c r="F46" s="196"/>
      <c r="G46" s="196"/>
      <c r="H46" s="201" t="e">
        <f>F46+(F46*'3. Summay IN-OUT DSLAMS'!$A$4)</f>
        <v>#DIV/0!</v>
      </c>
    </row>
    <row r="47" spans="1:8" ht="14.25">
      <c r="A47" s="199">
        <v>44</v>
      </c>
      <c r="B47" s="196"/>
      <c r="C47" s="196"/>
      <c r="D47" s="196"/>
      <c r="E47" s="196"/>
      <c r="F47" s="196"/>
      <c r="G47" s="196"/>
      <c r="H47" s="201" t="e">
        <f>F47+(F47*'3. Summay IN-OUT DSLAMS'!$A$4)</f>
        <v>#DIV/0!</v>
      </c>
    </row>
    <row r="48" spans="1:8" ht="14.25">
      <c r="A48" s="199">
        <v>45</v>
      </c>
      <c r="B48" s="196"/>
      <c r="C48" s="196"/>
      <c r="D48" s="196"/>
      <c r="E48" s="196"/>
      <c r="F48" s="196"/>
      <c r="G48" s="196"/>
      <c r="H48" s="201" t="e">
        <f>F48+(F48*'3. Summay IN-OUT DSLAMS'!$A$4)</f>
        <v>#DIV/0!</v>
      </c>
    </row>
    <row r="49" spans="1:8" ht="14.25">
      <c r="A49" s="199">
        <v>46</v>
      </c>
      <c r="B49" s="196"/>
      <c r="C49" s="196"/>
      <c r="D49" s="196"/>
      <c r="E49" s="196"/>
      <c r="F49" s="196"/>
      <c r="G49" s="196"/>
      <c r="H49" s="201" t="e">
        <f>F49+(F49*'3. Summay IN-OUT DSLAMS'!$A$4)</f>
        <v>#DIV/0!</v>
      </c>
    </row>
    <row r="50" spans="1:8" ht="14.25">
      <c r="A50" s="199">
        <v>47</v>
      </c>
      <c r="B50" s="196"/>
      <c r="C50" s="196"/>
      <c r="D50" s="196"/>
      <c r="E50" s="196"/>
      <c r="F50" s="196"/>
      <c r="G50" s="196"/>
      <c r="H50" s="201" t="e">
        <f>F50+(F50*'3. Summay IN-OUT DSLAMS'!$A$4)</f>
        <v>#DIV/0!</v>
      </c>
    </row>
    <row r="51" spans="1:8" ht="14.25">
      <c r="A51" s="199">
        <v>48</v>
      </c>
      <c r="B51" s="196"/>
      <c r="C51" s="196"/>
      <c r="D51" s="196"/>
      <c r="E51" s="196"/>
      <c r="F51" s="196"/>
      <c r="G51" s="196"/>
      <c r="H51" s="201" t="e">
        <f>F51+(F51*'3. Summay IN-OUT DSLAMS'!$A$4)</f>
        <v>#DIV/0!</v>
      </c>
    </row>
    <row r="52" spans="1:8" ht="14.25">
      <c r="A52" s="199">
        <v>49</v>
      </c>
      <c r="B52" s="196"/>
      <c r="C52" s="196"/>
      <c r="D52" s="196"/>
      <c r="E52" s="196"/>
      <c r="F52" s="196"/>
      <c r="G52" s="196"/>
      <c r="H52" s="201" t="e">
        <f>F52+(F52*'3. Summay IN-OUT DSLAMS'!$A$4)</f>
        <v>#DIV/0!</v>
      </c>
    </row>
    <row r="53" spans="1:8" ht="14.25">
      <c r="A53" s="199">
        <v>50</v>
      </c>
      <c r="B53" s="196"/>
      <c r="C53" s="196"/>
      <c r="D53" s="196"/>
      <c r="E53" s="196"/>
      <c r="F53" s="196"/>
      <c r="G53" s="196"/>
      <c r="H53" s="201" t="e">
        <f>F53+(F53*'3. Summay IN-OUT DSLAMS'!$A$4)</f>
        <v>#DIV/0!</v>
      </c>
    </row>
    <row r="54" spans="1:8" ht="14.25">
      <c r="A54" s="199">
        <v>51</v>
      </c>
      <c r="B54" s="196"/>
      <c r="C54" s="196"/>
      <c r="D54" s="196"/>
      <c r="E54" s="196"/>
      <c r="F54" s="196"/>
      <c r="G54" s="196"/>
      <c r="H54" s="201" t="e">
        <f>F54+(F54*'3. Summay IN-OUT DSLAMS'!$A$4)</f>
        <v>#DIV/0!</v>
      </c>
    </row>
    <row r="55" spans="1:8" ht="14.25">
      <c r="A55" s="199">
        <v>52</v>
      </c>
      <c r="B55" s="196"/>
      <c r="C55" s="196"/>
      <c r="D55" s="196"/>
      <c r="E55" s="196"/>
      <c r="F55" s="196"/>
      <c r="G55" s="196"/>
      <c r="H55" s="201" t="e">
        <f>F55+(F55*'3. Summay IN-OUT DSLAMS'!$A$4)</f>
        <v>#DIV/0!</v>
      </c>
    </row>
    <row r="56" spans="1:8" ht="14.25">
      <c r="A56" s="199">
        <v>53</v>
      </c>
      <c r="B56" s="196"/>
      <c r="C56" s="196"/>
      <c r="D56" s="196"/>
      <c r="E56" s="196"/>
      <c r="F56" s="196"/>
      <c r="G56" s="196"/>
      <c r="H56" s="201" t="e">
        <f>F56+(F56*'3. Summay IN-OUT DSLAMS'!$A$4)</f>
        <v>#DIV/0!</v>
      </c>
    </row>
    <row r="57" spans="1:8" ht="14.25">
      <c r="A57" s="199">
        <v>54</v>
      </c>
      <c r="B57" s="196"/>
      <c r="C57" s="196"/>
      <c r="D57" s="196"/>
      <c r="E57" s="196"/>
      <c r="F57" s="196"/>
      <c r="G57" s="196"/>
      <c r="H57" s="201" t="e">
        <f>F57+(F57*'3. Summay IN-OUT DSLAMS'!$A$4)</f>
        <v>#DIV/0!</v>
      </c>
    </row>
    <row r="58" spans="1:8" ht="14.25">
      <c r="A58" s="199">
        <v>55</v>
      </c>
      <c r="B58" s="196"/>
      <c r="C58" s="196"/>
      <c r="D58" s="196"/>
      <c r="E58" s="196"/>
      <c r="F58" s="196"/>
      <c r="G58" s="196"/>
      <c r="H58" s="201" t="e">
        <f>F58+(F58*'3. Summay IN-OUT DSLAMS'!$A$4)</f>
        <v>#DIV/0!</v>
      </c>
    </row>
    <row r="59" spans="1:8" ht="14.25">
      <c r="A59" s="199">
        <v>56</v>
      </c>
      <c r="B59" s="196"/>
      <c r="C59" s="196"/>
      <c r="D59" s="196"/>
      <c r="E59" s="196"/>
      <c r="F59" s="196"/>
      <c r="G59" s="196"/>
      <c r="H59" s="201" t="e">
        <f>F59+(F59*'3. Summay IN-OUT DSLAMS'!$A$4)</f>
        <v>#DIV/0!</v>
      </c>
    </row>
    <row r="60" spans="1:8" ht="14.25">
      <c r="A60" s="199">
        <v>57</v>
      </c>
      <c r="B60" s="196"/>
      <c r="C60" s="196"/>
      <c r="D60" s="196"/>
      <c r="E60" s="196"/>
      <c r="F60" s="196"/>
      <c r="G60" s="196"/>
      <c r="H60" s="201" t="e">
        <f>F60+(F60*'3. Summay IN-OUT DSLAMS'!$A$4)</f>
        <v>#DIV/0!</v>
      </c>
    </row>
    <row r="61" spans="1:8" ht="14.25">
      <c r="A61" s="199">
        <v>58</v>
      </c>
      <c r="B61" s="196"/>
      <c r="C61" s="196"/>
      <c r="D61" s="196"/>
      <c r="E61" s="196"/>
      <c r="F61" s="196"/>
      <c r="G61" s="196"/>
      <c r="H61" s="201" t="e">
        <f>F61+(F61*'3. Summay IN-OUT DSLAMS'!$A$4)</f>
        <v>#DIV/0!</v>
      </c>
    </row>
    <row r="62" spans="1:8" ht="14.25">
      <c r="A62" s="199">
        <v>59</v>
      </c>
      <c r="B62" s="196"/>
      <c r="C62" s="196"/>
      <c r="D62" s="196"/>
      <c r="E62" s="196"/>
      <c r="F62" s="196"/>
      <c r="G62" s="196"/>
      <c r="H62" s="201" t="e">
        <f>F62+(F62*'3. Summay IN-OUT DSLAMS'!$A$4)</f>
        <v>#DIV/0!</v>
      </c>
    </row>
    <row r="63" spans="1:8" ht="14.25">
      <c r="A63" s="199">
        <v>60</v>
      </c>
      <c r="B63" s="196"/>
      <c r="C63" s="196"/>
      <c r="D63" s="196"/>
      <c r="E63" s="196"/>
      <c r="F63" s="196"/>
      <c r="G63" s="196"/>
      <c r="H63" s="201" t="e">
        <f>F63+(F63*'3. Summay IN-OUT DSLAMS'!$A$4)</f>
        <v>#DIV/0!</v>
      </c>
    </row>
    <row r="64" spans="1:8" ht="14.25">
      <c r="A64" s="199">
        <v>61</v>
      </c>
      <c r="B64" s="196"/>
      <c r="C64" s="196"/>
      <c r="D64" s="196"/>
      <c r="E64" s="196"/>
      <c r="F64" s="196"/>
      <c r="G64" s="196"/>
      <c r="H64" s="201" t="e">
        <f>F64+(F64*'3. Summay IN-OUT DSLAMS'!$A$4)</f>
        <v>#DIV/0!</v>
      </c>
    </row>
    <row r="65" spans="1:8" ht="14.25">
      <c r="A65" s="199">
        <v>62</v>
      </c>
      <c r="B65" s="196"/>
      <c r="C65" s="196"/>
      <c r="D65" s="196"/>
      <c r="E65" s="196"/>
      <c r="F65" s="196"/>
      <c r="G65" s="196"/>
      <c r="H65" s="201" t="e">
        <f>F65+(F65*'3. Summay IN-OUT DSLAMS'!$A$4)</f>
        <v>#DIV/0!</v>
      </c>
    </row>
    <row r="66" spans="1:8" ht="14.25">
      <c r="A66" s="199">
        <v>63</v>
      </c>
      <c r="B66" s="196"/>
      <c r="C66" s="196"/>
      <c r="D66" s="196"/>
      <c r="E66" s="196"/>
      <c r="F66" s="196"/>
      <c r="G66" s="196"/>
      <c r="H66" s="201" t="e">
        <f>F66+(F66*'3. Summay IN-OUT DSLAMS'!$A$4)</f>
        <v>#DIV/0!</v>
      </c>
    </row>
    <row r="67" spans="1:8" ht="14.25">
      <c r="A67" s="199">
        <v>64</v>
      </c>
      <c r="B67" s="196"/>
      <c r="C67" s="196"/>
      <c r="D67" s="196"/>
      <c r="E67" s="196"/>
      <c r="F67" s="196"/>
      <c r="G67" s="196"/>
      <c r="H67" s="201" t="e">
        <f>F67+(F67*'3. Summay IN-OUT DSLAMS'!$A$4)</f>
        <v>#DIV/0!</v>
      </c>
    </row>
    <row r="68" spans="1:8" ht="14.25">
      <c r="A68" s="199">
        <v>65</v>
      </c>
      <c r="B68" s="196"/>
      <c r="C68" s="196"/>
      <c r="D68" s="196"/>
      <c r="E68" s="196"/>
      <c r="F68" s="196"/>
      <c r="G68" s="196"/>
      <c r="H68" s="201" t="e">
        <f>F68+(F68*'3. Summay IN-OUT DSLAMS'!$A$4)</f>
        <v>#DIV/0!</v>
      </c>
    </row>
    <row r="69" spans="1:8" ht="14.25">
      <c r="A69" s="199">
        <v>66</v>
      </c>
      <c r="B69" s="196"/>
      <c r="C69" s="196"/>
      <c r="D69" s="196"/>
      <c r="E69" s="196"/>
      <c r="F69" s="196"/>
      <c r="G69" s="196"/>
      <c r="H69" s="201" t="e">
        <f>F69+(F69*'3. Summay IN-OUT DSLAMS'!$A$4)</f>
        <v>#DIV/0!</v>
      </c>
    </row>
    <row r="70" spans="1:8" ht="14.25">
      <c r="A70" s="199">
        <v>67</v>
      </c>
      <c r="B70" s="196"/>
      <c r="C70" s="196"/>
      <c r="D70" s="196"/>
      <c r="E70" s="196"/>
      <c r="F70" s="196"/>
      <c r="G70" s="196"/>
      <c r="H70" s="201" t="e">
        <f>F70+(F70*'3. Summay IN-OUT DSLAMS'!$A$4)</f>
        <v>#DIV/0!</v>
      </c>
    </row>
    <row r="71" spans="1:8" ht="14.25">
      <c r="A71" s="199">
        <v>68</v>
      </c>
      <c r="B71" s="196"/>
      <c r="C71" s="196"/>
      <c r="D71" s="196"/>
      <c r="E71" s="196"/>
      <c r="F71" s="196"/>
      <c r="G71" s="196"/>
      <c r="H71" s="201" t="e">
        <f>F71+(F71*'3. Summay IN-OUT DSLAMS'!$A$4)</f>
        <v>#DIV/0!</v>
      </c>
    </row>
    <row r="72" spans="1:8" ht="14.25">
      <c r="A72" s="199">
        <v>69</v>
      </c>
      <c r="B72" s="196"/>
      <c r="C72" s="196"/>
      <c r="D72" s="196"/>
      <c r="E72" s="196"/>
      <c r="F72" s="196"/>
      <c r="G72" s="196"/>
      <c r="H72" s="201" t="e">
        <f>F72+(F72*'3. Summay IN-OUT DSLAMS'!$A$4)</f>
        <v>#DIV/0!</v>
      </c>
    </row>
    <row r="73" spans="1:8" ht="14.25">
      <c r="A73" s="199">
        <v>70</v>
      </c>
      <c r="B73" s="196"/>
      <c r="C73" s="196"/>
      <c r="D73" s="196"/>
      <c r="E73" s="196"/>
      <c r="F73" s="196"/>
      <c r="G73" s="196"/>
      <c r="H73" s="201" t="e">
        <f>F73+(F73*'3. Summay IN-OUT DSLAMS'!$A$4)</f>
        <v>#DIV/0!</v>
      </c>
    </row>
    <row r="74" spans="1:8" ht="14.25">
      <c r="A74" s="199">
        <v>71</v>
      </c>
      <c r="B74" s="196"/>
      <c r="C74" s="196"/>
      <c r="D74" s="196"/>
      <c r="E74" s="196"/>
      <c r="F74" s="196"/>
      <c r="G74" s="196"/>
      <c r="H74" s="201" t="e">
        <f>F74+(F74*'3. Summay IN-OUT DSLAMS'!$A$4)</f>
        <v>#DIV/0!</v>
      </c>
    </row>
    <row r="75" spans="1:8" ht="14.25">
      <c r="A75" s="199">
        <v>72</v>
      </c>
      <c r="B75" s="196"/>
      <c r="C75" s="196"/>
      <c r="D75" s="196"/>
      <c r="E75" s="196"/>
      <c r="F75" s="196"/>
      <c r="G75" s="196"/>
      <c r="H75" s="201" t="e">
        <f>F75+(F75*'3. Summay IN-OUT DSLAMS'!$A$4)</f>
        <v>#DIV/0!</v>
      </c>
    </row>
    <row r="76" spans="1:8" ht="14.25">
      <c r="A76" s="199">
        <v>73</v>
      </c>
      <c r="B76" s="196"/>
      <c r="C76" s="196"/>
      <c r="D76" s="196"/>
      <c r="E76" s="196"/>
      <c r="F76" s="196"/>
      <c r="G76" s="196"/>
      <c r="H76" s="201" t="e">
        <f>F76+(F76*'3. Summay IN-OUT DSLAMS'!$A$4)</f>
        <v>#DIV/0!</v>
      </c>
    </row>
    <row r="77" spans="1:8" ht="14.25">
      <c r="A77" s="199">
        <v>74</v>
      </c>
      <c r="B77" s="196"/>
      <c r="C77" s="196"/>
      <c r="D77" s="196"/>
      <c r="E77" s="196"/>
      <c r="F77" s="196"/>
      <c r="G77" s="196"/>
      <c r="H77" s="201" t="e">
        <f>F77+(F77*'3. Summay IN-OUT DSLAMS'!$A$4)</f>
        <v>#DIV/0!</v>
      </c>
    </row>
    <row r="78" spans="1:8" ht="14.25">
      <c r="A78" s="199">
        <v>75</v>
      </c>
      <c r="B78" s="196"/>
      <c r="C78" s="196"/>
      <c r="D78" s="196"/>
      <c r="E78" s="196"/>
      <c r="F78" s="196"/>
      <c r="G78" s="196"/>
      <c r="H78" s="201" t="e">
        <f>F78+(F78*'3. Summay IN-OUT DSLAMS'!$A$4)</f>
        <v>#DIV/0!</v>
      </c>
    </row>
    <row r="79" spans="1:8" ht="14.25">
      <c r="A79" s="199">
        <v>76</v>
      </c>
      <c r="B79" s="196"/>
      <c r="C79" s="196"/>
      <c r="D79" s="196"/>
      <c r="E79" s="196"/>
      <c r="F79" s="196"/>
      <c r="G79" s="196"/>
      <c r="H79" s="201" t="e">
        <f>F79+(F79*'3. Summay IN-OUT DSLAMS'!$A$4)</f>
        <v>#DIV/0!</v>
      </c>
    </row>
    <row r="80" spans="1:8" ht="14.25">
      <c r="A80" s="199">
        <v>77</v>
      </c>
      <c r="B80" s="196"/>
      <c r="C80" s="196"/>
      <c r="D80" s="196"/>
      <c r="E80" s="196"/>
      <c r="F80" s="196"/>
      <c r="G80" s="196"/>
      <c r="H80" s="201" t="e">
        <f>F80+(F80*'3. Summay IN-OUT DSLAMS'!$A$4)</f>
        <v>#DIV/0!</v>
      </c>
    </row>
    <row r="81" spans="1:8" ht="14.25">
      <c r="A81" s="199">
        <v>78</v>
      </c>
      <c r="B81" s="196"/>
      <c r="C81" s="196"/>
      <c r="D81" s="196"/>
      <c r="E81" s="196"/>
      <c r="F81" s="196"/>
      <c r="G81" s="196"/>
      <c r="H81" s="201" t="e">
        <f>F81+(F81*'3. Summay IN-OUT DSLAMS'!$A$4)</f>
        <v>#DIV/0!</v>
      </c>
    </row>
    <row r="82" spans="1:8" ht="14.25">
      <c r="A82" s="199">
        <v>79</v>
      </c>
      <c r="B82" s="196"/>
      <c r="C82" s="196"/>
      <c r="D82" s="196"/>
      <c r="E82" s="196"/>
      <c r="F82" s="196"/>
      <c r="G82" s="196"/>
      <c r="H82" s="201" t="e">
        <f>F82+(F82*'3. Summay IN-OUT DSLAMS'!$A$4)</f>
        <v>#DIV/0!</v>
      </c>
    </row>
    <row r="83" spans="1:8" ht="14.25">
      <c r="A83" s="199">
        <v>80</v>
      </c>
      <c r="B83" s="196"/>
      <c r="C83" s="196"/>
      <c r="D83" s="196"/>
      <c r="E83" s="196"/>
      <c r="F83" s="196"/>
      <c r="G83" s="196"/>
      <c r="H83" s="201" t="e">
        <f>F83+(F83*'3. Summay IN-OUT DSLAMS'!$A$4)</f>
        <v>#DIV/0!</v>
      </c>
    </row>
    <row r="84" spans="1:8" ht="14.25">
      <c r="A84" s="199">
        <v>81</v>
      </c>
      <c r="B84" s="196"/>
      <c r="C84" s="196"/>
      <c r="D84" s="196"/>
      <c r="E84" s="196"/>
      <c r="F84" s="196"/>
      <c r="G84" s="196"/>
      <c r="H84" s="201" t="e">
        <f>F84+(F84*'3. Summay IN-OUT DSLAMS'!$A$4)</f>
        <v>#DIV/0!</v>
      </c>
    </row>
    <row r="85" spans="1:8" ht="14.25">
      <c r="A85" s="199">
        <v>82</v>
      </c>
      <c r="B85" s="196"/>
      <c r="C85" s="196"/>
      <c r="D85" s="196"/>
      <c r="E85" s="196"/>
      <c r="F85" s="196"/>
      <c r="G85" s="196"/>
      <c r="H85" s="201" t="e">
        <f>F85+(F85*'3. Summay IN-OUT DSLAMS'!$A$4)</f>
        <v>#DIV/0!</v>
      </c>
    </row>
    <row r="86" spans="1:8" ht="14.25">
      <c r="A86" s="199">
        <v>83</v>
      </c>
      <c r="B86" s="196"/>
      <c r="C86" s="196"/>
      <c r="D86" s="196"/>
      <c r="E86" s="196"/>
      <c r="F86" s="196"/>
      <c r="G86" s="196"/>
      <c r="H86" s="201" t="e">
        <f>F86+(F86*'3. Summay IN-OUT DSLAMS'!$A$4)</f>
        <v>#DIV/0!</v>
      </c>
    </row>
    <row r="87" spans="1:8" ht="14.25">
      <c r="A87" s="199">
        <v>84</v>
      </c>
      <c r="B87" s="196"/>
      <c r="C87" s="196"/>
      <c r="D87" s="196"/>
      <c r="E87" s="196"/>
      <c r="F87" s="196"/>
      <c r="G87" s="196"/>
      <c r="H87" s="201" t="e">
        <f>F87+(F87*'3. Summay IN-OUT DSLAMS'!$A$4)</f>
        <v>#DIV/0!</v>
      </c>
    </row>
    <row r="88" spans="1:8" ht="14.25">
      <c r="A88" s="199">
        <v>85</v>
      </c>
      <c r="B88" s="196"/>
      <c r="C88" s="196"/>
      <c r="D88" s="196"/>
      <c r="E88" s="196"/>
      <c r="F88" s="196"/>
      <c r="G88" s="196"/>
      <c r="H88" s="201" t="e">
        <f>F88+(F88*'3. Summay IN-OUT DSLAMS'!$A$4)</f>
        <v>#DIV/0!</v>
      </c>
    </row>
    <row r="89" spans="1:8" ht="14.25">
      <c r="A89" s="199">
        <v>86</v>
      </c>
      <c r="B89" s="196"/>
      <c r="C89" s="196"/>
      <c r="D89" s="196"/>
      <c r="E89" s="196"/>
      <c r="F89" s="196"/>
      <c r="G89" s="196"/>
      <c r="H89" s="201" t="e">
        <f>F89+(F89*'3. Summay IN-OUT DSLAMS'!$A$4)</f>
        <v>#DIV/0!</v>
      </c>
    </row>
    <row r="90" spans="1:8" ht="14.25">
      <c r="A90" s="199">
        <v>87</v>
      </c>
      <c r="B90" s="196"/>
      <c r="C90" s="196"/>
      <c r="D90" s="196"/>
      <c r="E90" s="196"/>
      <c r="F90" s="196"/>
      <c r="G90" s="196"/>
      <c r="H90" s="201" t="e">
        <f>F90+(F90*'3. Summay IN-OUT DSLAMS'!$A$4)</f>
        <v>#DIV/0!</v>
      </c>
    </row>
    <row r="91" spans="1:8" ht="14.25">
      <c r="A91" s="199">
        <v>88</v>
      </c>
      <c r="B91" s="196"/>
      <c r="C91" s="196"/>
      <c r="D91" s="196"/>
      <c r="E91" s="196"/>
      <c r="F91" s="196"/>
      <c r="G91" s="196"/>
      <c r="H91" s="201" t="e">
        <f>F91+(F91*'3. Summay IN-OUT DSLAMS'!$A$4)</f>
        <v>#DIV/0!</v>
      </c>
    </row>
    <row r="92" spans="1:8" ht="14.25">
      <c r="A92" s="199">
        <v>89</v>
      </c>
      <c r="B92" s="196"/>
      <c r="C92" s="196"/>
      <c r="D92" s="196"/>
      <c r="E92" s="196"/>
      <c r="F92" s="196"/>
      <c r="G92" s="196"/>
      <c r="H92" s="201" t="e">
        <f>F92+(F92*'3. Summay IN-OUT DSLAMS'!$A$4)</f>
        <v>#DIV/0!</v>
      </c>
    </row>
    <row r="93" spans="1:8" ht="14.25">
      <c r="A93" s="199">
        <v>90</v>
      </c>
      <c r="B93" s="196"/>
      <c r="C93" s="196"/>
      <c r="D93" s="196"/>
      <c r="E93" s="196"/>
      <c r="F93" s="196"/>
      <c r="G93" s="196"/>
      <c r="H93" s="201" t="e">
        <f>F93+(F93*'3. Summay IN-OUT DSLAMS'!$A$4)</f>
        <v>#DIV/0!</v>
      </c>
    </row>
    <row r="94" spans="1:8" ht="14.25">
      <c r="A94" s="199">
        <v>91</v>
      </c>
      <c r="B94" s="196"/>
      <c r="C94" s="196"/>
      <c r="D94" s="196"/>
      <c r="E94" s="196"/>
      <c r="F94" s="196"/>
      <c r="G94" s="196"/>
      <c r="H94" s="201" t="e">
        <f>F94+(F94*'3. Summay IN-OUT DSLAMS'!$A$4)</f>
        <v>#DIV/0!</v>
      </c>
    </row>
    <row r="95" spans="1:8" ht="14.25">
      <c r="A95" s="199">
        <v>92</v>
      </c>
      <c r="B95" s="196"/>
      <c r="C95" s="196"/>
      <c r="D95" s="196"/>
      <c r="E95" s="196"/>
      <c r="F95" s="196"/>
      <c r="G95" s="196"/>
      <c r="H95" s="201" t="e">
        <f>F95+(F95*'3. Summay IN-OUT DSLAMS'!$A$4)</f>
        <v>#DIV/0!</v>
      </c>
    </row>
    <row r="96" spans="1:8" ht="14.25">
      <c r="A96" s="199">
        <v>93</v>
      </c>
      <c r="B96" s="196"/>
      <c r="C96" s="196"/>
      <c r="D96" s="196"/>
      <c r="E96" s="196"/>
      <c r="F96" s="196"/>
      <c r="G96" s="196"/>
      <c r="H96" s="201" t="e">
        <f>F96+(F96*'3. Summay IN-OUT DSLAMS'!$A$4)</f>
        <v>#DIV/0!</v>
      </c>
    </row>
    <row r="97" spans="1:8" ht="14.25">
      <c r="A97" s="199">
        <v>94</v>
      </c>
      <c r="B97" s="196"/>
      <c r="C97" s="196"/>
      <c r="D97" s="196"/>
      <c r="E97" s="196"/>
      <c r="F97" s="196"/>
      <c r="G97" s="196"/>
      <c r="H97" s="201" t="e">
        <f>F97+(F97*'3. Summay IN-OUT DSLAMS'!$A$4)</f>
        <v>#DIV/0!</v>
      </c>
    </row>
    <row r="98" spans="1:8" ht="14.25">
      <c r="A98" s="199">
        <v>95</v>
      </c>
      <c r="B98" s="196"/>
      <c r="C98" s="196"/>
      <c r="D98" s="196"/>
      <c r="E98" s="196"/>
      <c r="F98" s="196"/>
      <c r="G98" s="196"/>
      <c r="H98" s="201" t="e">
        <f>F98+(F98*'3. Summay IN-OUT DSLAMS'!$A$4)</f>
        <v>#DIV/0!</v>
      </c>
    </row>
    <row r="99" spans="1:8" ht="14.25">
      <c r="A99" s="199">
        <v>96</v>
      </c>
      <c r="B99" s="196"/>
      <c r="C99" s="196"/>
      <c r="D99" s="196"/>
      <c r="E99" s="196"/>
      <c r="F99" s="196"/>
      <c r="G99" s="196"/>
      <c r="H99" s="201" t="e">
        <f>F99+(F99*'3. Summay IN-OUT DSLAMS'!$A$4)</f>
        <v>#DIV/0!</v>
      </c>
    </row>
    <row r="100" spans="1:8" ht="14.25">
      <c r="A100" s="199">
        <v>97</v>
      </c>
      <c r="B100" s="196"/>
      <c r="C100" s="196"/>
      <c r="D100" s="196"/>
      <c r="E100" s="196"/>
      <c r="F100" s="196"/>
      <c r="G100" s="196"/>
      <c r="H100" s="201" t="e">
        <f>F100+(F100*'3. Summay IN-OUT DSLAMS'!$A$4)</f>
        <v>#DIV/0!</v>
      </c>
    </row>
    <row r="101" spans="1:8" ht="14.25">
      <c r="A101" s="199">
        <v>98</v>
      </c>
      <c r="B101" s="196"/>
      <c r="C101" s="196"/>
      <c r="D101" s="196"/>
      <c r="E101" s="196"/>
      <c r="F101" s="196"/>
      <c r="G101" s="196"/>
      <c r="H101" s="201" t="e">
        <f>F101+(F101*'3. Summay IN-OUT DSLAMS'!$A$4)</f>
        <v>#DIV/0!</v>
      </c>
    </row>
    <row r="102" spans="1:8" ht="14.25">
      <c r="A102" s="199">
        <v>99</v>
      </c>
      <c r="B102" s="196"/>
      <c r="C102" s="196"/>
      <c r="D102" s="196"/>
      <c r="E102" s="196"/>
      <c r="F102" s="196"/>
      <c r="G102" s="196"/>
      <c r="H102" s="201" t="e">
        <f>F102+(F102*'3. Summay IN-OUT DSLAMS'!$A$4)</f>
        <v>#DIV/0!</v>
      </c>
    </row>
    <row r="103" spans="1:8" ht="14.25">
      <c r="A103" s="199">
        <v>100</v>
      </c>
      <c r="B103" s="196"/>
      <c r="C103" s="196"/>
      <c r="D103" s="196"/>
      <c r="E103" s="196"/>
      <c r="F103" s="196"/>
      <c r="G103" s="196"/>
      <c r="H103" s="201" t="e">
        <f>F103+(F103*'3. Summay IN-OUT DSLAMS'!$A$4)</f>
        <v>#DIV/0!</v>
      </c>
    </row>
    <row r="104" spans="1:8" ht="14.25">
      <c r="A104" s="199">
        <v>101</v>
      </c>
      <c r="B104" s="196"/>
      <c r="C104" s="196"/>
      <c r="D104" s="196"/>
      <c r="E104" s="196"/>
      <c r="F104" s="196"/>
      <c r="G104" s="196"/>
      <c r="H104" s="201" t="e">
        <f>F104+(F104*'3. Summay IN-OUT DSLAMS'!$A$4)</f>
        <v>#DIV/0!</v>
      </c>
    </row>
    <row r="105" spans="1:8" ht="14.25">
      <c r="A105" s="199">
        <v>102</v>
      </c>
      <c r="B105" s="196"/>
      <c r="C105" s="196"/>
      <c r="D105" s="196"/>
      <c r="E105" s="196"/>
      <c r="F105" s="196"/>
      <c r="G105" s="196"/>
      <c r="H105" s="201" t="e">
        <f>F105+(F105*'3. Summay IN-OUT DSLAMS'!$A$4)</f>
        <v>#DIV/0!</v>
      </c>
    </row>
    <row r="106" spans="1:8" ht="14.25">
      <c r="A106" s="199">
        <v>103</v>
      </c>
      <c r="B106" s="196"/>
      <c r="C106" s="196"/>
      <c r="D106" s="196"/>
      <c r="E106" s="196"/>
      <c r="F106" s="196"/>
      <c r="G106" s="196"/>
      <c r="H106" s="201" t="e">
        <f>F106+(F106*'3. Summay IN-OUT DSLAMS'!$A$4)</f>
        <v>#DIV/0!</v>
      </c>
    </row>
    <row r="107" spans="1:8" ht="14.25">
      <c r="A107" s="199">
        <v>104</v>
      </c>
      <c r="B107" s="196"/>
      <c r="C107" s="196"/>
      <c r="D107" s="196"/>
      <c r="E107" s="196"/>
      <c r="F107" s="196"/>
      <c r="G107" s="196"/>
      <c r="H107" s="201" t="e">
        <f>F107+(F107*'3. Summay IN-OUT DSLAMS'!$A$4)</f>
        <v>#DIV/0!</v>
      </c>
    </row>
    <row r="108" spans="1:8" ht="14.25">
      <c r="A108" s="199">
        <v>105</v>
      </c>
      <c r="B108" s="196"/>
      <c r="C108" s="196"/>
      <c r="D108" s="196"/>
      <c r="E108" s="196"/>
      <c r="F108" s="196"/>
      <c r="G108" s="196"/>
      <c r="H108" s="201" t="e">
        <f>F108+(F108*'3. Summay IN-OUT DSLAMS'!$A$4)</f>
        <v>#DIV/0!</v>
      </c>
    </row>
    <row r="109" spans="1:8" ht="14.25">
      <c r="A109" s="199">
        <v>106</v>
      </c>
      <c r="B109" s="196"/>
      <c r="C109" s="196"/>
      <c r="D109" s="196"/>
      <c r="E109" s="196"/>
      <c r="F109" s="196"/>
      <c r="G109" s="196"/>
      <c r="H109" s="201" t="e">
        <f>F109+(F109*'3. Summay IN-OUT DSLAMS'!$A$4)</f>
        <v>#DIV/0!</v>
      </c>
    </row>
    <row r="110" spans="1:8" ht="14.25">
      <c r="A110" s="199">
        <v>107</v>
      </c>
      <c r="B110" s="196"/>
      <c r="C110" s="196"/>
      <c r="D110" s="196"/>
      <c r="E110" s="196"/>
      <c r="F110" s="196"/>
      <c r="G110" s="196"/>
      <c r="H110" s="201" t="e">
        <f>F110+(F110*'3. Summay IN-OUT DSLAMS'!$A$4)</f>
        <v>#DIV/0!</v>
      </c>
    </row>
    <row r="111" spans="1:8" ht="14.25">
      <c r="A111" s="199">
        <v>108</v>
      </c>
      <c r="B111" s="196"/>
      <c r="C111" s="196"/>
      <c r="D111" s="196"/>
      <c r="E111" s="196"/>
      <c r="F111" s="196"/>
      <c r="G111" s="196"/>
      <c r="H111" s="201" t="e">
        <f>F111+(F111*'3. Summay IN-OUT DSLAMS'!$A$4)</f>
        <v>#DIV/0!</v>
      </c>
    </row>
    <row r="112" spans="1:8" ht="14.25">
      <c r="A112" s="199">
        <v>109</v>
      </c>
      <c r="B112" s="196"/>
      <c r="C112" s="196"/>
      <c r="D112" s="196"/>
      <c r="E112" s="196"/>
      <c r="F112" s="196"/>
      <c r="G112" s="196"/>
      <c r="H112" s="201" t="e">
        <f>F112+(F112*'3. Summay IN-OUT DSLAMS'!$A$4)</f>
        <v>#DIV/0!</v>
      </c>
    </row>
    <row r="113" spans="1:8" ht="14.25">
      <c r="A113" s="199">
        <v>110</v>
      </c>
      <c r="B113" s="196"/>
      <c r="C113" s="196"/>
      <c r="D113" s="196"/>
      <c r="E113" s="196"/>
      <c r="F113" s="196"/>
      <c r="G113" s="196"/>
      <c r="H113" s="201" t="e">
        <f>F113+(F113*'3. Summay IN-OUT DSLAMS'!$A$4)</f>
        <v>#DIV/0!</v>
      </c>
    </row>
    <row r="114" spans="1:8" ht="14.25">
      <c r="A114" s="199">
        <v>111</v>
      </c>
      <c r="B114" s="196"/>
      <c r="C114" s="196"/>
      <c r="D114" s="196"/>
      <c r="E114" s="196"/>
      <c r="F114" s="196"/>
      <c r="G114" s="196"/>
      <c r="H114" s="201" t="e">
        <f>F114+(F114*'3. Summay IN-OUT DSLAMS'!$A$4)</f>
        <v>#DIV/0!</v>
      </c>
    </row>
    <row r="115" spans="1:8" ht="14.25">
      <c r="A115" s="199">
        <v>112</v>
      </c>
      <c r="B115" s="196"/>
      <c r="C115" s="196"/>
      <c r="D115" s="196"/>
      <c r="E115" s="196"/>
      <c r="F115" s="196"/>
      <c r="G115" s="196"/>
      <c r="H115" s="201" t="e">
        <f>F115+(F115*'3. Summay IN-OUT DSLAMS'!$A$4)</f>
        <v>#DIV/0!</v>
      </c>
    </row>
    <row r="116" spans="1:8" ht="14.25">
      <c r="A116" s="199">
        <v>113</v>
      </c>
      <c r="B116" s="196"/>
      <c r="C116" s="196"/>
      <c r="D116" s="196"/>
      <c r="E116" s="196"/>
      <c r="F116" s="196"/>
      <c r="G116" s="196"/>
      <c r="H116" s="201" t="e">
        <f>F116+(F116*'3. Summay IN-OUT DSLAMS'!$A$4)</f>
        <v>#DIV/0!</v>
      </c>
    </row>
    <row r="117" spans="1:8" ht="14.25">
      <c r="A117" s="199">
        <v>114</v>
      </c>
      <c r="B117" s="196"/>
      <c r="C117" s="196"/>
      <c r="D117" s="196"/>
      <c r="E117" s="196"/>
      <c r="F117" s="196"/>
      <c r="G117" s="196"/>
      <c r="H117" s="201" t="e">
        <f>F117+(F117*'3. Summay IN-OUT DSLAMS'!$A$4)</f>
        <v>#DIV/0!</v>
      </c>
    </row>
    <row r="118" spans="1:8" ht="14.25">
      <c r="A118" s="199">
        <v>115</v>
      </c>
      <c r="B118" s="196"/>
      <c r="C118" s="196"/>
      <c r="D118" s="196"/>
      <c r="E118" s="196"/>
      <c r="F118" s="196"/>
      <c r="G118" s="196"/>
      <c r="H118" s="201" t="e">
        <f>F118+(F118*'3. Summay IN-OUT DSLAMS'!$A$4)</f>
        <v>#DIV/0!</v>
      </c>
    </row>
    <row r="119" spans="1:8" ht="14.25">
      <c r="A119" s="199">
        <v>116</v>
      </c>
      <c r="B119" s="196"/>
      <c r="C119" s="196"/>
      <c r="D119" s="196"/>
      <c r="E119" s="196"/>
      <c r="F119" s="196"/>
      <c r="G119" s="196"/>
      <c r="H119" s="201" t="e">
        <f>F119+(F119*'3. Summay IN-OUT DSLAMS'!$A$4)</f>
        <v>#DIV/0!</v>
      </c>
    </row>
    <row r="120" spans="1:8" ht="14.25">
      <c r="A120" s="199">
        <v>117</v>
      </c>
      <c r="B120" s="196"/>
      <c r="C120" s="196"/>
      <c r="D120" s="196"/>
      <c r="E120" s="196"/>
      <c r="F120" s="196"/>
      <c r="G120" s="196"/>
      <c r="H120" s="201" t="e">
        <f>F120+(F120*'3. Summay IN-OUT DSLAMS'!$A$4)</f>
        <v>#DIV/0!</v>
      </c>
    </row>
    <row r="121" spans="1:8" ht="14.25">
      <c r="A121" s="199">
        <v>118</v>
      </c>
      <c r="B121" s="196"/>
      <c r="C121" s="196"/>
      <c r="D121" s="196"/>
      <c r="E121" s="196"/>
      <c r="F121" s="196"/>
      <c r="G121" s="196"/>
      <c r="H121" s="201" t="e">
        <f>F121+(F121*'3. Summay IN-OUT DSLAMS'!$A$4)</f>
        <v>#DIV/0!</v>
      </c>
    </row>
    <row r="122" spans="1:8" ht="14.25">
      <c r="A122" s="199">
        <v>119</v>
      </c>
      <c r="B122" s="196"/>
      <c r="C122" s="196"/>
      <c r="D122" s="196"/>
      <c r="E122" s="196"/>
      <c r="F122" s="196"/>
      <c r="G122" s="196"/>
      <c r="H122" s="201" t="e">
        <f>F122+(F122*'3. Summay IN-OUT DSLAMS'!$A$4)</f>
        <v>#DIV/0!</v>
      </c>
    </row>
    <row r="123" spans="1:8" ht="14.25">
      <c r="A123" s="199">
        <v>120</v>
      </c>
      <c r="B123" s="196"/>
      <c r="C123" s="196"/>
      <c r="D123" s="196"/>
      <c r="E123" s="196"/>
      <c r="F123" s="196"/>
      <c r="G123" s="196"/>
      <c r="H123" s="201" t="e">
        <f>F123+(F123*'3. Summay IN-OUT DSLAMS'!$A$4)</f>
        <v>#DIV/0!</v>
      </c>
    </row>
    <row r="124" spans="1:8" ht="14.25">
      <c r="A124" s="199">
        <v>121</v>
      </c>
      <c r="B124" s="196"/>
      <c r="C124" s="196"/>
      <c r="D124" s="196"/>
      <c r="E124" s="196"/>
      <c r="F124" s="196"/>
      <c r="G124" s="196"/>
      <c r="H124" s="201" t="e">
        <f>F124+(F124*'3. Summay IN-OUT DSLAMS'!$A$4)</f>
        <v>#DIV/0!</v>
      </c>
    </row>
    <row r="125" spans="1:8" ht="14.25">
      <c r="A125" s="199">
        <v>122</v>
      </c>
      <c r="B125" s="196"/>
      <c r="C125" s="196"/>
      <c r="D125" s="196"/>
      <c r="E125" s="196"/>
      <c r="F125" s="196"/>
      <c r="G125" s="196"/>
      <c r="H125" s="201" t="e">
        <f>F125+(F125*'3. Summay IN-OUT DSLAMS'!$A$4)</f>
        <v>#DIV/0!</v>
      </c>
    </row>
    <row r="126" spans="1:8" ht="14.25">
      <c r="A126" s="199">
        <v>123</v>
      </c>
      <c r="B126" s="196"/>
      <c r="C126" s="196"/>
      <c r="D126" s="196"/>
      <c r="E126" s="196"/>
      <c r="F126" s="196"/>
      <c r="G126" s="196"/>
      <c r="H126" s="201" t="e">
        <f>F126+(F126*'3. Summay IN-OUT DSLAMS'!$A$4)</f>
        <v>#DIV/0!</v>
      </c>
    </row>
    <row r="127" spans="1:8" ht="14.25">
      <c r="A127" s="199">
        <v>124</v>
      </c>
      <c r="B127" s="196"/>
      <c r="C127" s="196"/>
      <c r="D127" s="196"/>
      <c r="E127" s="196"/>
      <c r="F127" s="196"/>
      <c r="G127" s="196"/>
      <c r="H127" s="201" t="e">
        <f>F127+(F127*'3. Summay IN-OUT DSLAMS'!$A$4)</f>
        <v>#DIV/0!</v>
      </c>
    </row>
    <row r="128" spans="1:8" ht="14.25">
      <c r="A128" s="199">
        <v>125</v>
      </c>
      <c r="B128" s="196"/>
      <c r="C128" s="196"/>
      <c r="D128" s="196"/>
      <c r="E128" s="196"/>
      <c r="F128" s="196"/>
      <c r="G128" s="196"/>
      <c r="H128" s="201" t="e">
        <f>F128+(F128*'3. Summay IN-OUT DSLAMS'!$A$4)</f>
        <v>#DIV/0!</v>
      </c>
    </row>
    <row r="129" spans="1:8" ht="14.25">
      <c r="A129" s="199">
        <v>126</v>
      </c>
      <c r="B129" s="196"/>
      <c r="C129" s="196"/>
      <c r="D129" s="196"/>
      <c r="E129" s="196"/>
      <c r="F129" s="196"/>
      <c r="G129" s="196"/>
      <c r="H129" s="201" t="e">
        <f>F129+(F129*'3. Summay IN-OUT DSLAMS'!$A$4)</f>
        <v>#DIV/0!</v>
      </c>
    </row>
    <row r="130" spans="1:8" ht="14.25">
      <c r="A130" s="199">
        <v>127</v>
      </c>
      <c r="B130" s="196"/>
      <c r="C130" s="196"/>
      <c r="D130" s="196"/>
      <c r="E130" s="196"/>
      <c r="F130" s="196"/>
      <c r="G130" s="196"/>
      <c r="H130" s="201" t="e">
        <f>F130+(F130*'3. Summay IN-OUT DSLAMS'!$A$4)</f>
        <v>#DIV/0!</v>
      </c>
    </row>
    <row r="131" spans="1:8" ht="14.25">
      <c r="A131" s="199">
        <v>128</v>
      </c>
      <c r="B131" s="196"/>
      <c r="C131" s="196"/>
      <c r="D131" s="196"/>
      <c r="E131" s="196"/>
      <c r="F131" s="196"/>
      <c r="G131" s="196"/>
      <c r="H131" s="201" t="e">
        <f>F131+(F131*'3. Summay IN-OUT DSLAMS'!$A$4)</f>
        <v>#DIV/0!</v>
      </c>
    </row>
    <row r="132" spans="1:8" ht="14.25">
      <c r="A132" s="199">
        <v>129</v>
      </c>
      <c r="B132" s="196"/>
      <c r="C132" s="196"/>
      <c r="D132" s="196"/>
      <c r="E132" s="196"/>
      <c r="F132" s="196"/>
      <c r="G132" s="196"/>
      <c r="H132" s="201" t="e">
        <f>F132+(F132*'3. Summay IN-OUT DSLAMS'!$A$4)</f>
        <v>#DIV/0!</v>
      </c>
    </row>
    <row r="133" spans="1:8" ht="14.25">
      <c r="A133" s="199">
        <v>130</v>
      </c>
      <c r="B133" s="196"/>
      <c r="C133" s="196"/>
      <c r="D133" s="196"/>
      <c r="E133" s="196"/>
      <c r="F133" s="196"/>
      <c r="G133" s="196"/>
      <c r="H133" s="201" t="e">
        <f>F133+(F133*'3. Summay IN-OUT DSLAMS'!$A$4)</f>
        <v>#DIV/0!</v>
      </c>
    </row>
    <row r="134" spans="1:8" ht="14.25">
      <c r="A134" s="199">
        <v>131</v>
      </c>
      <c r="B134" s="196"/>
      <c r="C134" s="196"/>
      <c r="D134" s="196"/>
      <c r="E134" s="196"/>
      <c r="F134" s="196"/>
      <c r="G134" s="196"/>
      <c r="H134" s="201" t="e">
        <f>F134+(F134*'3. Summay IN-OUT DSLAMS'!$A$4)</f>
        <v>#DIV/0!</v>
      </c>
    </row>
    <row r="135" spans="1:8" ht="14.25">
      <c r="A135" s="199">
        <v>132</v>
      </c>
      <c r="B135" s="196"/>
      <c r="C135" s="196"/>
      <c r="D135" s="196"/>
      <c r="E135" s="196"/>
      <c r="F135" s="196"/>
      <c r="G135" s="196"/>
      <c r="H135" s="201" t="e">
        <f>F135+(F135*'3. Summay IN-OUT DSLAMS'!$A$4)</f>
        <v>#DIV/0!</v>
      </c>
    </row>
    <row r="136" spans="1:8" ht="14.25">
      <c r="A136" s="199">
        <v>133</v>
      </c>
      <c r="B136" s="196"/>
      <c r="C136" s="196"/>
      <c r="D136" s="196"/>
      <c r="E136" s="196"/>
      <c r="F136" s="196"/>
      <c r="G136" s="196"/>
      <c r="H136" s="201" t="e">
        <f>F136+(F136*'3. Summay IN-OUT DSLAMS'!$A$4)</f>
        <v>#DIV/0!</v>
      </c>
    </row>
    <row r="137" spans="1:8" ht="14.25">
      <c r="A137" s="199">
        <v>134</v>
      </c>
      <c r="B137" s="196"/>
      <c r="C137" s="196"/>
      <c r="D137" s="196"/>
      <c r="E137" s="196"/>
      <c r="F137" s="196"/>
      <c r="G137" s="196"/>
      <c r="H137" s="201" t="e">
        <f>F137+(F137*'3. Summay IN-OUT DSLAMS'!$A$4)</f>
        <v>#DIV/0!</v>
      </c>
    </row>
    <row r="138" spans="1:8" ht="14.25">
      <c r="A138" s="199">
        <v>135</v>
      </c>
      <c r="B138" s="196"/>
      <c r="C138" s="196"/>
      <c r="D138" s="196"/>
      <c r="E138" s="196"/>
      <c r="F138" s="196"/>
      <c r="G138" s="196"/>
      <c r="H138" s="201" t="e">
        <f>F138+(F138*'3. Summay IN-OUT DSLAMS'!$A$4)</f>
        <v>#DIV/0!</v>
      </c>
    </row>
    <row r="139" spans="1:8" ht="14.25">
      <c r="A139" s="199">
        <v>136</v>
      </c>
      <c r="B139" s="196"/>
      <c r="C139" s="196"/>
      <c r="D139" s="196"/>
      <c r="E139" s="196"/>
      <c r="F139" s="196"/>
      <c r="G139" s="196"/>
      <c r="H139" s="201" t="e">
        <f>F139+(F139*'3. Summay IN-OUT DSLAMS'!$A$4)</f>
        <v>#DIV/0!</v>
      </c>
    </row>
    <row r="140" spans="1:8" ht="14.25">
      <c r="A140" s="199">
        <v>137</v>
      </c>
      <c r="B140" s="196"/>
      <c r="C140" s="196"/>
      <c r="D140" s="196"/>
      <c r="E140" s="196"/>
      <c r="F140" s="196"/>
      <c r="G140" s="196"/>
      <c r="H140" s="201" t="e">
        <f>F140+(F140*'3. Summay IN-OUT DSLAMS'!$A$4)</f>
        <v>#DIV/0!</v>
      </c>
    </row>
    <row r="141" spans="1:8" ht="14.25">
      <c r="A141" s="199">
        <v>138</v>
      </c>
      <c r="B141" s="196"/>
      <c r="C141" s="196"/>
      <c r="D141" s="196"/>
      <c r="E141" s="196"/>
      <c r="F141" s="196"/>
      <c r="G141" s="196"/>
      <c r="H141" s="201" t="e">
        <f>F141+(F141*'3. Summay IN-OUT DSLAMS'!$A$4)</f>
        <v>#DIV/0!</v>
      </c>
    </row>
    <row r="142" spans="1:8" ht="14.25">
      <c r="A142" s="199">
        <v>139</v>
      </c>
      <c r="B142" s="196"/>
      <c r="C142" s="196"/>
      <c r="D142" s="196"/>
      <c r="E142" s="196"/>
      <c r="F142" s="196"/>
      <c r="G142" s="196"/>
      <c r="H142" s="201" t="e">
        <f>F142+(F142*'3. Summay IN-OUT DSLAMS'!$A$4)</f>
        <v>#DIV/0!</v>
      </c>
    </row>
    <row r="143" spans="1:8" ht="14.25">
      <c r="A143" s="199">
        <v>140</v>
      </c>
      <c r="B143" s="196"/>
      <c r="C143" s="196"/>
      <c r="D143" s="196"/>
      <c r="E143" s="196"/>
      <c r="F143" s="196"/>
      <c r="G143" s="196"/>
      <c r="H143" s="201" t="e">
        <f>F143+(F143*'3. Summay IN-OUT DSLAMS'!$A$4)</f>
        <v>#DIV/0!</v>
      </c>
    </row>
    <row r="144" spans="1:8" ht="14.25">
      <c r="A144" s="199">
        <v>141</v>
      </c>
      <c r="B144" s="196"/>
      <c r="C144" s="196"/>
      <c r="D144" s="196"/>
      <c r="E144" s="196"/>
      <c r="F144" s="196"/>
      <c r="G144" s="196"/>
      <c r="H144" s="201" t="e">
        <f>F144+(F144*'3. Summay IN-OUT DSLAMS'!$A$4)</f>
        <v>#DIV/0!</v>
      </c>
    </row>
    <row r="145" spans="1:8" ht="14.25">
      <c r="A145" s="199">
        <v>142</v>
      </c>
      <c r="B145" s="196"/>
      <c r="C145" s="196"/>
      <c r="D145" s="196"/>
      <c r="E145" s="196"/>
      <c r="F145" s="196"/>
      <c r="G145" s="196"/>
      <c r="H145" s="201" t="e">
        <f>F145+(F145*'3. Summay IN-OUT DSLAMS'!$A$4)</f>
        <v>#DIV/0!</v>
      </c>
    </row>
    <row r="146" spans="1:8" ht="14.25">
      <c r="A146" s="199">
        <v>143</v>
      </c>
      <c r="B146" s="196"/>
      <c r="C146" s="196"/>
      <c r="D146" s="196"/>
      <c r="E146" s="196"/>
      <c r="F146" s="196"/>
      <c r="G146" s="196"/>
      <c r="H146" s="201" t="e">
        <f>F146+(F146*'3. Summay IN-OUT DSLAMS'!$A$4)</f>
        <v>#DIV/0!</v>
      </c>
    </row>
    <row r="147" spans="1:8" ht="14.25">
      <c r="A147" s="199">
        <v>144</v>
      </c>
      <c r="B147" s="196"/>
      <c r="C147" s="196"/>
      <c r="D147" s="196"/>
      <c r="E147" s="196"/>
      <c r="F147" s="196"/>
      <c r="G147" s="196"/>
      <c r="H147" s="201" t="e">
        <f>F147+(F147*'3. Summay IN-OUT DSLAMS'!$A$4)</f>
        <v>#DIV/0!</v>
      </c>
    </row>
    <row r="148" spans="1:8" ht="14.25">
      <c r="A148" s="199">
        <v>145</v>
      </c>
      <c r="B148" s="196"/>
      <c r="C148" s="196"/>
      <c r="D148" s="196"/>
      <c r="E148" s="196"/>
      <c r="F148" s="196"/>
      <c r="G148" s="196"/>
      <c r="H148" s="201" t="e">
        <f>F148+(F148*'3. Summay IN-OUT DSLAMS'!$A$4)</f>
        <v>#DIV/0!</v>
      </c>
    </row>
    <row r="149" spans="1:8" ht="14.25">
      <c r="A149" s="199">
        <v>146</v>
      </c>
      <c r="B149" s="196"/>
      <c r="C149" s="196"/>
      <c r="D149" s="196"/>
      <c r="E149" s="196"/>
      <c r="F149" s="196"/>
      <c r="G149" s="196"/>
      <c r="H149" s="201" t="e">
        <f>F149+(F149*'3. Summay IN-OUT DSLAMS'!$A$4)</f>
        <v>#DIV/0!</v>
      </c>
    </row>
    <row r="150" spans="1:8" ht="14.25">
      <c r="A150" s="199">
        <v>147</v>
      </c>
      <c r="B150" s="196"/>
      <c r="C150" s="196"/>
      <c r="D150" s="196"/>
      <c r="E150" s="196"/>
      <c r="F150" s="196"/>
      <c r="G150" s="196"/>
      <c r="H150" s="201" t="e">
        <f>F150+(F150*'3. Summay IN-OUT DSLAMS'!$A$4)</f>
        <v>#DIV/0!</v>
      </c>
    </row>
    <row r="151" spans="1:8" ht="14.25">
      <c r="A151" s="199">
        <v>148</v>
      </c>
      <c r="B151" s="196"/>
      <c r="C151" s="196"/>
      <c r="D151" s="196"/>
      <c r="E151" s="196"/>
      <c r="F151" s="196"/>
      <c r="G151" s="196"/>
      <c r="H151" s="201" t="e">
        <f>F151+(F151*'3. Summay IN-OUT DSLAMS'!$A$4)</f>
        <v>#DIV/0!</v>
      </c>
    </row>
    <row r="152" spans="1:8" ht="14.25">
      <c r="A152" s="199">
        <v>149</v>
      </c>
      <c r="B152" s="196"/>
      <c r="C152" s="196"/>
      <c r="D152" s="196"/>
      <c r="E152" s="196"/>
      <c r="F152" s="196"/>
      <c r="G152" s="196"/>
      <c r="H152" s="201" t="e">
        <f>F152+(F152*'3. Summay IN-OUT DSLAMS'!$A$4)</f>
        <v>#DIV/0!</v>
      </c>
    </row>
    <row r="153" spans="1:8" ht="14.25">
      <c r="A153" s="199">
        <v>150</v>
      </c>
      <c r="B153" s="196"/>
      <c r="C153" s="196"/>
      <c r="D153" s="196"/>
      <c r="E153" s="196"/>
      <c r="F153" s="196"/>
      <c r="G153" s="196"/>
      <c r="H153" s="201" t="e">
        <f>F153+(F153*'3. Summay IN-OUT DSLAMS'!$A$4)</f>
        <v>#DIV/0!</v>
      </c>
    </row>
    <row r="154" spans="1:8" ht="14.25">
      <c r="A154" s="199">
        <v>151</v>
      </c>
      <c r="B154" s="196"/>
      <c r="C154" s="196"/>
      <c r="D154" s="196"/>
      <c r="E154" s="196"/>
      <c r="F154" s="196"/>
      <c r="G154" s="196"/>
      <c r="H154" s="201" t="e">
        <f>F154+(F154*'3. Summay IN-OUT DSLAMS'!$A$4)</f>
        <v>#DIV/0!</v>
      </c>
    </row>
    <row r="155" spans="1:8" ht="14.25">
      <c r="A155" s="199">
        <v>152</v>
      </c>
      <c r="B155" s="196"/>
      <c r="C155" s="196"/>
      <c r="D155" s="196"/>
      <c r="E155" s="196"/>
      <c r="F155" s="196"/>
      <c r="G155" s="196"/>
      <c r="H155" s="201" t="e">
        <f>F155+(F155*'3. Summay IN-OUT DSLAMS'!$A$4)</f>
        <v>#DIV/0!</v>
      </c>
    </row>
    <row r="156" spans="1:8" ht="14.25">
      <c r="A156" s="199">
        <v>153</v>
      </c>
      <c r="B156" s="196"/>
      <c r="C156" s="196"/>
      <c r="D156" s="196"/>
      <c r="E156" s="196"/>
      <c r="F156" s="196"/>
      <c r="G156" s="196"/>
      <c r="H156" s="201" t="e">
        <f>F156+(F156*'3. Summay IN-OUT DSLAMS'!$A$4)</f>
        <v>#DIV/0!</v>
      </c>
    </row>
    <row r="157" spans="1:8" ht="14.25">
      <c r="A157" s="199">
        <v>154</v>
      </c>
      <c r="B157" s="196"/>
      <c r="C157" s="196"/>
      <c r="D157" s="196"/>
      <c r="E157" s="196"/>
      <c r="F157" s="196"/>
      <c r="G157" s="196"/>
      <c r="H157" s="201" t="e">
        <f>F157+(F157*'3. Summay IN-OUT DSLAMS'!$A$4)</f>
        <v>#DIV/0!</v>
      </c>
    </row>
    <row r="158" spans="1:8" ht="14.25">
      <c r="A158" s="199">
        <v>155</v>
      </c>
      <c r="B158" s="196"/>
      <c r="C158" s="196"/>
      <c r="D158" s="196"/>
      <c r="E158" s="196"/>
      <c r="F158" s="196"/>
      <c r="G158" s="196"/>
      <c r="H158" s="201" t="e">
        <f>F158+(F158*'3. Summay IN-OUT DSLAMS'!$A$4)</f>
        <v>#DIV/0!</v>
      </c>
    </row>
    <row r="159" spans="1:8" ht="14.25">
      <c r="A159" s="199">
        <v>156</v>
      </c>
      <c r="B159" s="196"/>
      <c r="C159" s="196"/>
      <c r="D159" s="196"/>
      <c r="E159" s="196"/>
      <c r="F159" s="196"/>
      <c r="G159" s="196"/>
      <c r="H159" s="201" t="e">
        <f>F159+(F159*'3. Summay IN-OUT DSLAMS'!$A$4)</f>
        <v>#DIV/0!</v>
      </c>
    </row>
    <row r="160" spans="1:8" ht="14.25">
      <c r="A160" s="199">
        <v>157</v>
      </c>
      <c r="B160" s="196"/>
      <c r="C160" s="196"/>
      <c r="D160" s="196"/>
      <c r="E160" s="196"/>
      <c r="F160" s="196"/>
      <c r="G160" s="196"/>
      <c r="H160" s="201" t="e">
        <f>F160+(F160*'3. Summay IN-OUT DSLAMS'!$A$4)</f>
        <v>#DIV/0!</v>
      </c>
    </row>
    <row r="161" spans="1:8" ht="14.25">
      <c r="A161" s="199">
        <v>158</v>
      </c>
      <c r="B161" s="196"/>
      <c r="C161" s="196"/>
      <c r="D161" s="196"/>
      <c r="E161" s="196"/>
      <c r="F161" s="196"/>
      <c r="G161" s="196"/>
      <c r="H161" s="201" t="e">
        <f>F161+(F161*'3. Summay IN-OUT DSLAMS'!$A$4)</f>
        <v>#DIV/0!</v>
      </c>
    </row>
    <row r="162" spans="1:8" ht="14.25">
      <c r="A162" s="199">
        <v>159</v>
      </c>
      <c r="B162" s="196"/>
      <c r="C162" s="196"/>
      <c r="D162" s="196"/>
      <c r="E162" s="196"/>
      <c r="F162" s="196"/>
      <c r="G162" s="196"/>
      <c r="H162" s="201" t="e">
        <f>F162+(F162*'3. Summay IN-OUT DSLAMS'!$A$4)</f>
        <v>#DIV/0!</v>
      </c>
    </row>
    <row r="163" spans="1:8" ht="14.25">
      <c r="A163" s="199">
        <v>160</v>
      </c>
      <c r="B163" s="196"/>
      <c r="C163" s="196"/>
      <c r="D163" s="196"/>
      <c r="E163" s="196"/>
      <c r="F163" s="196"/>
      <c r="G163" s="196"/>
      <c r="H163" s="201" t="e">
        <f>F163+(F163*'3. Summay IN-OUT DSLAMS'!$A$4)</f>
        <v>#DIV/0!</v>
      </c>
    </row>
    <row r="164" spans="1:8" ht="14.25">
      <c r="A164" s="199">
        <v>161</v>
      </c>
      <c r="B164" s="196"/>
      <c r="C164" s="196"/>
      <c r="D164" s="196"/>
      <c r="E164" s="196"/>
      <c r="F164" s="196"/>
      <c r="G164" s="196"/>
      <c r="H164" s="201" t="e">
        <f>F164+(F164*'3. Summay IN-OUT DSLAMS'!$A$4)</f>
        <v>#DIV/0!</v>
      </c>
    </row>
    <row r="165" spans="1:8" ht="14.25">
      <c r="A165" s="199">
        <v>162</v>
      </c>
      <c r="B165" s="196"/>
      <c r="C165" s="196"/>
      <c r="D165" s="196"/>
      <c r="E165" s="196"/>
      <c r="F165" s="196"/>
      <c r="G165" s="196"/>
      <c r="H165" s="201" t="e">
        <f>F165+(F165*'3. Summay IN-OUT DSLAMS'!$A$4)</f>
        <v>#DIV/0!</v>
      </c>
    </row>
    <row r="166" spans="1:8" ht="14.25">
      <c r="A166" s="199">
        <v>163</v>
      </c>
      <c r="B166" s="196"/>
      <c r="C166" s="196"/>
      <c r="D166" s="196"/>
      <c r="E166" s="196"/>
      <c r="F166" s="196"/>
      <c r="G166" s="196"/>
      <c r="H166" s="201" t="e">
        <f>F166+(F166*'3. Summay IN-OUT DSLAMS'!$A$4)</f>
        <v>#DIV/0!</v>
      </c>
    </row>
    <row r="167" spans="1:8" ht="14.25">
      <c r="A167" s="199">
        <v>164</v>
      </c>
      <c r="B167" s="196"/>
      <c r="C167" s="196"/>
      <c r="D167" s="196"/>
      <c r="E167" s="196"/>
      <c r="F167" s="196"/>
      <c r="G167" s="196"/>
      <c r="H167" s="201" t="e">
        <f>F167+(F167*'3. Summay IN-OUT DSLAMS'!$A$4)</f>
        <v>#DIV/0!</v>
      </c>
    </row>
    <row r="168" spans="1:8" ht="14.25">
      <c r="A168" s="199">
        <v>165</v>
      </c>
      <c r="B168" s="196"/>
      <c r="C168" s="196"/>
      <c r="D168" s="196"/>
      <c r="E168" s="196"/>
      <c r="F168" s="196"/>
      <c r="G168" s="196"/>
      <c r="H168" s="201" t="e">
        <f>F168+(F168*'3. Summay IN-OUT DSLAMS'!$A$4)</f>
        <v>#DIV/0!</v>
      </c>
    </row>
    <row r="169" spans="1:8" ht="14.25">
      <c r="A169" s="199">
        <v>166</v>
      </c>
      <c r="B169" s="196"/>
      <c r="C169" s="196"/>
      <c r="D169" s="196"/>
      <c r="E169" s="196"/>
      <c r="F169" s="196"/>
      <c r="G169" s="196"/>
      <c r="H169" s="201" t="e">
        <f>F169+(F169*'3. Summay IN-OUT DSLAMS'!$A$4)</f>
        <v>#DIV/0!</v>
      </c>
    </row>
    <row r="170" spans="1:8" ht="14.25">
      <c r="A170" s="199">
        <v>167</v>
      </c>
      <c r="B170" s="196"/>
      <c r="C170" s="196"/>
      <c r="D170" s="196"/>
      <c r="E170" s="196"/>
      <c r="F170" s="196"/>
      <c r="G170" s="196"/>
      <c r="H170" s="201" t="e">
        <f>F170+(F170*'3. Summay IN-OUT DSLAMS'!$A$4)</f>
        <v>#DIV/0!</v>
      </c>
    </row>
    <row r="171" spans="1:8" ht="14.25">
      <c r="A171" s="199">
        <v>168</v>
      </c>
      <c r="B171" s="196"/>
      <c r="C171" s="196"/>
      <c r="D171" s="196"/>
      <c r="E171" s="196"/>
      <c r="F171" s="196"/>
      <c r="G171" s="196"/>
      <c r="H171" s="201" t="e">
        <f>F171+(F171*'3. Summay IN-OUT DSLAMS'!$A$4)</f>
        <v>#DIV/0!</v>
      </c>
    </row>
    <row r="172" spans="1:8" ht="14.25">
      <c r="A172" s="199">
        <v>169</v>
      </c>
      <c r="B172" s="196"/>
      <c r="C172" s="196"/>
      <c r="D172" s="196"/>
      <c r="E172" s="196"/>
      <c r="F172" s="196"/>
      <c r="G172" s="196"/>
      <c r="H172" s="201" t="e">
        <f>F172+(F172*'3. Summay IN-OUT DSLAMS'!$A$4)</f>
        <v>#DIV/0!</v>
      </c>
    </row>
    <row r="173" spans="1:8" ht="14.25">
      <c r="A173" s="199">
        <v>170</v>
      </c>
      <c r="B173" s="196"/>
      <c r="C173" s="196"/>
      <c r="D173" s="196"/>
      <c r="E173" s="196"/>
      <c r="F173" s="196"/>
      <c r="G173" s="196"/>
      <c r="H173" s="201" t="e">
        <f>F173+(F173*'3. Summay IN-OUT DSLAMS'!$A$4)</f>
        <v>#DIV/0!</v>
      </c>
    </row>
    <row r="174" spans="1:8" ht="14.25">
      <c r="A174" s="199">
        <v>171</v>
      </c>
      <c r="B174" s="196"/>
      <c r="C174" s="196"/>
      <c r="D174" s="196"/>
      <c r="E174" s="196"/>
      <c r="F174" s="196"/>
      <c r="G174" s="196"/>
      <c r="H174" s="201" t="e">
        <f>F174+(F174*'3. Summay IN-OUT DSLAMS'!$A$4)</f>
        <v>#DIV/0!</v>
      </c>
    </row>
    <row r="175" spans="1:8" ht="14.25">
      <c r="A175" s="199">
        <v>172</v>
      </c>
      <c r="B175" s="196"/>
      <c r="C175" s="196"/>
      <c r="D175" s="196"/>
      <c r="E175" s="196"/>
      <c r="F175" s="196"/>
      <c r="G175" s="196"/>
      <c r="H175" s="201" t="e">
        <f>F175+(F175*'3. Summay IN-OUT DSLAMS'!$A$4)</f>
        <v>#DIV/0!</v>
      </c>
    </row>
    <row r="176" spans="1:8" ht="14.25">
      <c r="A176" s="199">
        <v>173</v>
      </c>
      <c r="B176" s="196"/>
      <c r="C176" s="196"/>
      <c r="D176" s="196"/>
      <c r="E176" s="196"/>
      <c r="F176" s="196"/>
      <c r="G176" s="196"/>
      <c r="H176" s="201" t="e">
        <f>F176+(F176*'3. Summay IN-OUT DSLAMS'!$A$4)</f>
        <v>#DIV/0!</v>
      </c>
    </row>
    <row r="177" spans="1:8" ht="14.25">
      <c r="A177" s="199">
        <v>174</v>
      </c>
      <c r="B177" s="196"/>
      <c r="C177" s="196"/>
      <c r="D177" s="196"/>
      <c r="E177" s="196"/>
      <c r="F177" s="196"/>
      <c r="G177" s="196"/>
      <c r="H177" s="201" t="e">
        <f>F177+(F177*'3. Summay IN-OUT DSLAMS'!$A$4)</f>
        <v>#DIV/0!</v>
      </c>
    </row>
    <row r="178" spans="1:8" ht="14.25">
      <c r="A178" s="199">
        <v>175</v>
      </c>
      <c r="B178" s="196"/>
      <c r="C178" s="196"/>
      <c r="D178" s="196"/>
      <c r="E178" s="196"/>
      <c r="F178" s="196"/>
      <c r="G178" s="196"/>
      <c r="H178" s="201" t="e">
        <f>F178+(F178*'3. Summay IN-OUT DSLAMS'!$A$4)</f>
        <v>#DIV/0!</v>
      </c>
    </row>
    <row r="179" spans="1:8" ht="14.25">
      <c r="A179" s="199">
        <v>176</v>
      </c>
      <c r="B179" s="196"/>
      <c r="C179" s="196"/>
      <c r="D179" s="196"/>
      <c r="E179" s="196"/>
      <c r="F179" s="196"/>
      <c r="G179" s="196"/>
      <c r="H179" s="201" t="e">
        <f>F179+(F179*'3. Summay IN-OUT DSLAMS'!$A$4)</f>
        <v>#DIV/0!</v>
      </c>
    </row>
    <row r="180" spans="1:8" ht="14.25">
      <c r="A180" s="199">
        <v>177</v>
      </c>
      <c r="B180" s="196"/>
      <c r="C180" s="196"/>
      <c r="D180" s="196"/>
      <c r="E180" s="196"/>
      <c r="F180" s="196"/>
      <c r="G180" s="196"/>
      <c r="H180" s="201" t="e">
        <f>F180+(F180*'3. Summay IN-OUT DSLAMS'!$A$4)</f>
        <v>#DIV/0!</v>
      </c>
    </row>
    <row r="181" spans="1:8" ht="14.25">
      <c r="A181" s="199">
        <v>178</v>
      </c>
      <c r="B181" s="196"/>
      <c r="C181" s="196"/>
      <c r="D181" s="196"/>
      <c r="E181" s="196"/>
      <c r="F181" s="196"/>
      <c r="G181" s="196"/>
      <c r="H181" s="201" t="e">
        <f>F181+(F181*'3. Summay IN-OUT DSLAMS'!$A$4)</f>
        <v>#DIV/0!</v>
      </c>
    </row>
    <row r="182" spans="1:8" ht="14.25">
      <c r="A182" s="199">
        <v>179</v>
      </c>
      <c r="B182" s="196"/>
      <c r="C182" s="196"/>
      <c r="D182" s="196"/>
      <c r="E182" s="196"/>
      <c r="F182" s="196"/>
      <c r="G182" s="196"/>
      <c r="H182" s="201" t="e">
        <f>F182+(F182*'3. Summay IN-OUT DSLAMS'!$A$4)</f>
        <v>#DIV/0!</v>
      </c>
    </row>
    <row r="183" spans="1:8" ht="14.25">
      <c r="A183" s="199">
        <v>180</v>
      </c>
      <c r="B183" s="196"/>
      <c r="C183" s="196"/>
      <c r="D183" s="196"/>
      <c r="E183" s="196"/>
      <c r="F183" s="196"/>
      <c r="G183" s="196"/>
      <c r="H183" s="201" t="e">
        <f>F183+(F183*'3. Summay IN-OUT DSLAMS'!$A$4)</f>
        <v>#DIV/0!</v>
      </c>
    </row>
    <row r="184" spans="1:8" ht="14.25">
      <c r="A184" s="199">
        <v>181</v>
      </c>
      <c r="B184" s="196"/>
      <c r="C184" s="196"/>
      <c r="D184" s="196"/>
      <c r="E184" s="196"/>
      <c r="F184" s="196"/>
      <c r="G184" s="196"/>
      <c r="H184" s="201" t="e">
        <f>F184+(F184*'3. Summay IN-OUT DSLAMS'!$A$4)</f>
        <v>#DIV/0!</v>
      </c>
    </row>
    <row r="185" spans="1:8" ht="14.25">
      <c r="A185" s="199">
        <v>182</v>
      </c>
      <c r="B185" s="196"/>
      <c r="C185" s="196"/>
      <c r="D185" s="196"/>
      <c r="E185" s="196"/>
      <c r="F185" s="196"/>
      <c r="G185" s="196"/>
      <c r="H185" s="201" t="e">
        <f>F185+(F185*'3. Summay IN-OUT DSLAMS'!$A$4)</f>
        <v>#DIV/0!</v>
      </c>
    </row>
    <row r="186" spans="1:8" ht="14.25">
      <c r="A186" s="199">
        <v>183</v>
      </c>
      <c r="B186" s="196"/>
      <c r="C186" s="196"/>
      <c r="D186" s="196"/>
      <c r="E186" s="196"/>
      <c r="F186" s="196"/>
      <c r="G186" s="196"/>
      <c r="H186" s="201" t="e">
        <f>F186+(F186*'3. Summay IN-OUT DSLAMS'!$A$4)</f>
        <v>#DIV/0!</v>
      </c>
    </row>
    <row r="187" spans="1:8" ht="14.25">
      <c r="A187" s="199">
        <v>184</v>
      </c>
      <c r="B187" s="196"/>
      <c r="C187" s="196"/>
      <c r="D187" s="196"/>
      <c r="E187" s="196"/>
      <c r="F187" s="196"/>
      <c r="G187" s="196"/>
      <c r="H187" s="201" t="e">
        <f>F187+(F187*'3. Summay IN-OUT DSLAMS'!$A$4)</f>
        <v>#DIV/0!</v>
      </c>
    </row>
    <row r="188" spans="1:8" ht="14.25">
      <c r="A188" s="199">
        <v>185</v>
      </c>
      <c r="B188" s="196"/>
      <c r="C188" s="196"/>
      <c r="D188" s="196"/>
      <c r="E188" s="196"/>
      <c r="F188" s="196"/>
      <c r="G188" s="196"/>
      <c r="H188" s="201" t="e">
        <f>F188+(F188*'3. Summay IN-OUT DSLAMS'!$A$4)</f>
        <v>#DIV/0!</v>
      </c>
    </row>
    <row r="189" spans="1:8" ht="14.25">
      <c r="A189" s="199">
        <v>186</v>
      </c>
      <c r="B189" s="196"/>
      <c r="C189" s="196"/>
      <c r="D189" s="196"/>
      <c r="E189" s="196"/>
      <c r="F189" s="196"/>
      <c r="G189" s="196"/>
      <c r="H189" s="201" t="e">
        <f>F189+(F189*'3. Summay IN-OUT DSLAMS'!$A$4)</f>
        <v>#DIV/0!</v>
      </c>
    </row>
    <row r="190" spans="1:8" ht="14.25">
      <c r="A190" s="199">
        <v>187</v>
      </c>
      <c r="B190" s="196"/>
      <c r="C190" s="196"/>
      <c r="D190" s="196"/>
      <c r="E190" s="196"/>
      <c r="F190" s="196"/>
      <c r="G190" s="196"/>
      <c r="H190" s="201" t="e">
        <f>F190+(F190*'3. Summay IN-OUT DSLAMS'!$A$4)</f>
        <v>#DIV/0!</v>
      </c>
    </row>
    <row r="191" spans="1:8" ht="14.25">
      <c r="A191" s="199">
        <v>188</v>
      </c>
      <c r="B191" s="196"/>
      <c r="C191" s="196"/>
      <c r="D191" s="196"/>
      <c r="E191" s="196"/>
      <c r="F191" s="196"/>
      <c r="G191" s="196"/>
      <c r="H191" s="201" t="e">
        <f>F191+(F191*'3. Summay IN-OUT DSLAMS'!$A$4)</f>
        <v>#DIV/0!</v>
      </c>
    </row>
    <row r="192" spans="1:8" ht="14.25">
      <c r="A192" s="199">
        <v>189</v>
      </c>
      <c r="B192" s="196"/>
      <c r="C192" s="196"/>
      <c r="D192" s="196"/>
      <c r="E192" s="196"/>
      <c r="F192" s="196"/>
      <c r="G192" s="196"/>
      <c r="H192" s="201" t="e">
        <f>F192+(F192*'3. Summay IN-OUT DSLAMS'!$A$4)</f>
        <v>#DIV/0!</v>
      </c>
    </row>
    <row r="193" spans="1:8" ht="14.25">
      <c r="A193" s="199">
        <v>190</v>
      </c>
      <c r="B193" s="196"/>
      <c r="C193" s="196"/>
      <c r="D193" s="196"/>
      <c r="E193" s="196"/>
      <c r="F193" s="196"/>
      <c r="G193" s="196"/>
      <c r="H193" s="201" t="e">
        <f>F193+(F193*'3. Summay IN-OUT DSLAMS'!$A$4)</f>
        <v>#DIV/0!</v>
      </c>
    </row>
    <row r="194" spans="1:8" ht="14.25">
      <c r="A194" s="199">
        <v>191</v>
      </c>
      <c r="B194" s="196"/>
      <c r="C194" s="196"/>
      <c r="D194" s="196"/>
      <c r="E194" s="196"/>
      <c r="F194" s="196"/>
      <c r="G194" s="196"/>
      <c r="H194" s="201" t="e">
        <f>F194+(F194*'3. Summay IN-OUT DSLAMS'!$A$4)</f>
        <v>#DIV/0!</v>
      </c>
    </row>
    <row r="195" spans="1:8" ht="14.25">
      <c r="A195" s="199">
        <v>192</v>
      </c>
      <c r="B195" s="196"/>
      <c r="C195" s="196"/>
      <c r="D195" s="196"/>
      <c r="E195" s="196"/>
      <c r="F195" s="196"/>
      <c r="G195" s="196"/>
      <c r="H195" s="201" t="e">
        <f>F195+(F195*'3. Summay IN-OUT DSLAMS'!$A$4)</f>
        <v>#DIV/0!</v>
      </c>
    </row>
    <row r="196" spans="1:8" ht="14.25">
      <c r="A196" s="199">
        <v>193</v>
      </c>
      <c r="B196" s="196"/>
      <c r="C196" s="196"/>
      <c r="D196" s="196"/>
      <c r="E196" s="196"/>
      <c r="F196" s="196"/>
      <c r="G196" s="196"/>
      <c r="H196" s="201" t="e">
        <f>F196+(F196*'3. Summay IN-OUT DSLAMS'!$A$4)</f>
        <v>#DIV/0!</v>
      </c>
    </row>
    <row r="197" spans="1:8" ht="14.25">
      <c r="A197" s="199">
        <v>194</v>
      </c>
      <c r="B197" s="196"/>
      <c r="C197" s="196"/>
      <c r="D197" s="196"/>
      <c r="E197" s="196"/>
      <c r="F197" s="196"/>
      <c r="G197" s="196"/>
      <c r="H197" s="201" t="e">
        <f>F197+(F197*'3. Summay IN-OUT DSLAMS'!$A$4)</f>
        <v>#DIV/0!</v>
      </c>
    </row>
    <row r="198" spans="1:8" ht="14.25">
      <c r="A198" s="199">
        <v>195</v>
      </c>
      <c r="B198" s="196"/>
      <c r="C198" s="196"/>
      <c r="D198" s="196"/>
      <c r="E198" s="196"/>
      <c r="F198" s="196"/>
      <c r="G198" s="196"/>
      <c r="H198" s="201" t="e">
        <f>F198+(F198*'3. Summay IN-OUT DSLAMS'!$A$4)</f>
        <v>#DIV/0!</v>
      </c>
    </row>
    <row r="199" spans="1:8" ht="14.25">
      <c r="A199" s="199">
        <v>196</v>
      </c>
      <c r="B199" s="196"/>
      <c r="C199" s="196"/>
      <c r="D199" s="196"/>
      <c r="E199" s="196"/>
      <c r="F199" s="196"/>
      <c r="G199" s="196"/>
      <c r="H199" s="201" t="e">
        <f>F199+(F199*'3. Summay IN-OUT DSLAMS'!$A$4)</f>
        <v>#DIV/0!</v>
      </c>
    </row>
    <row r="200" spans="1:8" ht="14.25">
      <c r="A200" s="199">
        <v>197</v>
      </c>
      <c r="B200" s="196"/>
      <c r="C200" s="196"/>
      <c r="D200" s="196"/>
      <c r="E200" s="196"/>
      <c r="F200" s="196"/>
      <c r="G200" s="196"/>
      <c r="H200" s="201" t="e">
        <f>F200+(F200*'3. Summay IN-OUT DSLAMS'!$A$4)</f>
        <v>#DIV/0!</v>
      </c>
    </row>
    <row r="201" spans="1:8" ht="14.25">
      <c r="A201" s="199">
        <v>198</v>
      </c>
      <c r="B201" s="196"/>
      <c r="C201" s="196"/>
      <c r="D201" s="196"/>
      <c r="E201" s="196"/>
      <c r="F201" s="196"/>
      <c r="G201" s="196"/>
      <c r="H201" s="201" t="e">
        <f>F201+(F201*'3. Summay IN-OUT DSLAMS'!$A$4)</f>
        <v>#DIV/0!</v>
      </c>
    </row>
    <row r="202" spans="1:8" ht="14.25">
      <c r="A202" s="199">
        <v>199</v>
      </c>
      <c r="B202" s="196"/>
      <c r="C202" s="196"/>
      <c r="D202" s="196"/>
      <c r="E202" s="196"/>
      <c r="F202" s="196"/>
      <c r="G202" s="196"/>
      <c r="H202" s="201" t="e">
        <f>F202+(F202*'3. Summay IN-OUT DSLAMS'!$A$4)</f>
        <v>#DIV/0!</v>
      </c>
    </row>
    <row r="203" spans="1:8" ht="14.25">
      <c r="A203" s="199">
        <v>200</v>
      </c>
      <c r="B203" s="196"/>
      <c r="C203" s="196"/>
      <c r="D203" s="196"/>
      <c r="E203" s="196"/>
      <c r="F203" s="196"/>
      <c r="G203" s="196"/>
      <c r="H203" s="201" t="e">
        <f>F203+(F203*'3. Summay IN-OUT DSLAMS'!$A$4)</f>
        <v>#DIV/0!</v>
      </c>
    </row>
    <row r="204" spans="1:8" ht="14.25">
      <c r="A204" s="199">
        <v>201</v>
      </c>
      <c r="B204" s="196"/>
      <c r="C204" s="196"/>
      <c r="D204" s="196"/>
      <c r="E204" s="196"/>
      <c r="F204" s="196"/>
      <c r="G204" s="196"/>
      <c r="H204" s="201" t="e">
        <f>F204+(F204*'3. Summay IN-OUT DSLAMS'!$A$4)</f>
        <v>#DIV/0!</v>
      </c>
    </row>
    <row r="205" spans="1:8" ht="14.25">
      <c r="A205" s="199">
        <v>202</v>
      </c>
      <c r="B205" s="196"/>
      <c r="C205" s="196"/>
      <c r="D205" s="196"/>
      <c r="E205" s="196"/>
      <c r="F205" s="196"/>
      <c r="G205" s="196"/>
      <c r="H205" s="201" t="e">
        <f>F205+(F205*'3. Summay IN-OUT DSLAMS'!$A$4)</f>
        <v>#DIV/0!</v>
      </c>
    </row>
    <row r="206" spans="1:8" ht="14.25">
      <c r="A206" s="199">
        <v>203</v>
      </c>
      <c r="B206" s="196"/>
      <c r="C206" s="196"/>
      <c r="D206" s="196"/>
      <c r="E206" s="196"/>
      <c r="F206" s="196"/>
      <c r="G206" s="196"/>
      <c r="H206" s="201" t="e">
        <f>F206+(F206*'3. Summay IN-OUT DSLAMS'!$A$4)</f>
        <v>#DIV/0!</v>
      </c>
    </row>
    <row r="207" spans="1:8" ht="14.25">
      <c r="A207" s="199">
        <v>204</v>
      </c>
      <c r="B207" s="196"/>
      <c r="C207" s="196"/>
      <c r="D207" s="196"/>
      <c r="E207" s="196"/>
      <c r="F207" s="196"/>
      <c r="G207" s="196"/>
      <c r="H207" s="201" t="e">
        <f>F207+(F207*'3. Summay IN-OUT DSLAMS'!$A$4)</f>
        <v>#DIV/0!</v>
      </c>
    </row>
    <row r="208" spans="1:8" ht="14.25">
      <c r="A208" s="199">
        <v>205</v>
      </c>
      <c r="B208" s="196"/>
      <c r="C208" s="196"/>
      <c r="D208" s="196"/>
      <c r="E208" s="196"/>
      <c r="F208" s="196"/>
      <c r="G208" s="196"/>
      <c r="H208" s="201" t="e">
        <f>F208+(F208*'3. Summay IN-OUT DSLAMS'!$A$4)</f>
        <v>#DIV/0!</v>
      </c>
    </row>
    <row r="209" spans="1:8" ht="14.25">
      <c r="A209" s="199">
        <v>206</v>
      </c>
      <c r="B209" s="196"/>
      <c r="C209" s="196"/>
      <c r="D209" s="196"/>
      <c r="E209" s="196"/>
      <c r="F209" s="196"/>
      <c r="G209" s="196"/>
      <c r="H209" s="201" t="e">
        <f>F209+(F209*'3. Summay IN-OUT DSLAMS'!$A$4)</f>
        <v>#DIV/0!</v>
      </c>
    </row>
    <row r="210" spans="1:8" ht="14.25">
      <c r="A210" s="199">
        <v>207</v>
      </c>
      <c r="B210" s="196"/>
      <c r="C210" s="196"/>
      <c r="D210" s="196"/>
      <c r="E210" s="196"/>
      <c r="F210" s="196"/>
      <c r="G210" s="196"/>
      <c r="H210" s="201" t="e">
        <f>F210+(F210*'3. Summay IN-OUT DSLAMS'!$A$4)</f>
        <v>#DIV/0!</v>
      </c>
    </row>
    <row r="211" spans="1:8" ht="14.25">
      <c r="A211" s="199">
        <v>208</v>
      </c>
      <c r="B211" s="196"/>
      <c r="C211" s="196"/>
      <c r="D211" s="196"/>
      <c r="E211" s="196"/>
      <c r="F211" s="196"/>
      <c r="G211" s="196"/>
      <c r="H211" s="201" t="e">
        <f>F211+(F211*'3. Summay IN-OUT DSLAMS'!$A$4)</f>
        <v>#DIV/0!</v>
      </c>
    </row>
    <row r="212" spans="1:8" ht="14.25">
      <c r="A212" s="199">
        <v>209</v>
      </c>
      <c r="B212" s="196"/>
      <c r="C212" s="196"/>
      <c r="D212" s="196"/>
      <c r="E212" s="196"/>
      <c r="F212" s="196"/>
      <c r="G212" s="196"/>
      <c r="H212" s="201" t="e">
        <f>F212+(F212*'3. Summay IN-OUT DSLAMS'!$A$4)</f>
        <v>#DIV/0!</v>
      </c>
    </row>
    <row r="213" spans="1:8" ht="14.25">
      <c r="A213" s="199">
        <v>210</v>
      </c>
      <c r="B213" s="196"/>
      <c r="C213" s="196"/>
      <c r="D213" s="196"/>
      <c r="E213" s="196"/>
      <c r="F213" s="196"/>
      <c r="G213" s="196"/>
      <c r="H213" s="201" t="e">
        <f>F213+(F213*'3. Summay IN-OUT DSLAMS'!$A$4)</f>
        <v>#DIV/0!</v>
      </c>
    </row>
    <row r="214" spans="1:8" ht="14.25">
      <c r="A214" s="199">
        <v>211</v>
      </c>
      <c r="B214" s="196"/>
      <c r="C214" s="196"/>
      <c r="D214" s="196"/>
      <c r="E214" s="196"/>
      <c r="F214" s="196"/>
      <c r="G214" s="196"/>
      <c r="H214" s="201" t="e">
        <f>F214+(F214*'3. Summay IN-OUT DSLAMS'!$A$4)</f>
        <v>#DIV/0!</v>
      </c>
    </row>
    <row r="215" spans="1:8" ht="14.25">
      <c r="A215" s="199">
        <v>212</v>
      </c>
      <c r="B215" s="196"/>
      <c r="C215" s="196"/>
      <c r="D215" s="196"/>
      <c r="E215" s="196"/>
      <c r="F215" s="196"/>
      <c r="G215" s="196"/>
      <c r="H215" s="201" t="e">
        <f>F215+(F215*'3. Summay IN-OUT DSLAMS'!$A$4)</f>
        <v>#DIV/0!</v>
      </c>
    </row>
    <row r="216" spans="1:8" ht="14.25">
      <c r="A216" s="199">
        <v>213</v>
      </c>
      <c r="B216" s="196"/>
      <c r="C216" s="196"/>
      <c r="D216" s="196"/>
      <c r="E216" s="196"/>
      <c r="F216" s="196"/>
      <c r="G216" s="196"/>
      <c r="H216" s="201" t="e">
        <f>F216+(F216*'3. Summay IN-OUT DSLAMS'!$A$4)</f>
        <v>#DIV/0!</v>
      </c>
    </row>
    <row r="217" spans="1:8" ht="14.25">
      <c r="A217" s="199">
        <v>214</v>
      </c>
      <c r="B217" s="196"/>
      <c r="C217" s="196"/>
      <c r="D217" s="196"/>
      <c r="E217" s="196"/>
      <c r="F217" s="196"/>
      <c r="G217" s="196"/>
      <c r="H217" s="201" t="e">
        <f>F217+(F217*'3. Summay IN-OUT DSLAMS'!$A$4)</f>
        <v>#DIV/0!</v>
      </c>
    </row>
    <row r="218" spans="1:8" ht="14.25">
      <c r="A218" s="199">
        <v>215</v>
      </c>
      <c r="B218" s="196"/>
      <c r="C218" s="196"/>
      <c r="D218" s="196"/>
      <c r="E218" s="196"/>
      <c r="F218" s="196"/>
      <c r="G218" s="196"/>
      <c r="H218" s="201" t="e">
        <f>F218+(F218*'3. Summay IN-OUT DSLAMS'!$A$4)</f>
        <v>#DIV/0!</v>
      </c>
    </row>
    <row r="219" spans="1:8" ht="14.25">
      <c r="A219" s="199">
        <v>216</v>
      </c>
      <c r="B219" s="196"/>
      <c r="C219" s="196"/>
      <c r="D219" s="196"/>
      <c r="E219" s="196"/>
      <c r="F219" s="196"/>
      <c r="G219" s="196"/>
      <c r="H219" s="201" t="e">
        <f>F219+(F219*'3. Summay IN-OUT DSLAMS'!$A$4)</f>
        <v>#DIV/0!</v>
      </c>
    </row>
    <row r="220" spans="1:8" ht="14.25">
      <c r="A220" s="199">
        <v>217</v>
      </c>
      <c r="B220" s="196"/>
      <c r="C220" s="196"/>
      <c r="D220" s="196"/>
      <c r="E220" s="196"/>
      <c r="F220" s="196"/>
      <c r="G220" s="196"/>
      <c r="H220" s="201" t="e">
        <f>F220+(F220*'3. Summay IN-OUT DSLAMS'!$A$4)</f>
        <v>#DIV/0!</v>
      </c>
    </row>
    <row r="221" spans="1:8" ht="14.25">
      <c r="A221" s="199">
        <v>218</v>
      </c>
      <c r="B221" s="196"/>
      <c r="C221" s="196"/>
      <c r="D221" s="196"/>
      <c r="E221" s="196"/>
      <c r="F221" s="196"/>
      <c r="G221" s="196"/>
      <c r="H221" s="201" t="e">
        <f>F221+(F221*'3. Summay IN-OUT DSLAMS'!$A$4)</f>
        <v>#DIV/0!</v>
      </c>
    </row>
    <row r="222" spans="1:8" ht="14.25">
      <c r="A222" s="199">
        <v>219</v>
      </c>
      <c r="B222" s="196"/>
      <c r="C222" s="196"/>
      <c r="D222" s="196"/>
      <c r="E222" s="196"/>
      <c r="F222" s="196"/>
      <c r="G222" s="196"/>
      <c r="H222" s="201" t="e">
        <f>F222+(F222*'3. Summay IN-OUT DSLAMS'!$A$4)</f>
        <v>#DIV/0!</v>
      </c>
    </row>
    <row r="223" spans="1:8" ht="14.25">
      <c r="A223" s="199">
        <v>220</v>
      </c>
      <c r="B223" s="196"/>
      <c r="C223" s="196"/>
      <c r="D223" s="196"/>
      <c r="E223" s="196"/>
      <c r="F223" s="196"/>
      <c r="G223" s="196"/>
      <c r="H223" s="201" t="e">
        <f>F223+(F223*'3. Summay IN-OUT DSLAMS'!$A$4)</f>
        <v>#DIV/0!</v>
      </c>
    </row>
    <row r="224" spans="1:8" ht="14.25">
      <c r="A224" s="199">
        <v>221</v>
      </c>
      <c r="B224" s="196"/>
      <c r="C224" s="196"/>
      <c r="D224" s="196"/>
      <c r="E224" s="196"/>
      <c r="F224" s="196"/>
      <c r="G224" s="196"/>
      <c r="H224" s="201" t="e">
        <f>F224+(F224*'3. Summay IN-OUT DSLAMS'!$A$4)</f>
        <v>#DIV/0!</v>
      </c>
    </row>
    <row r="225" spans="1:8" ht="14.25">
      <c r="A225" s="199">
        <v>222</v>
      </c>
      <c r="B225" s="196"/>
      <c r="C225" s="196"/>
      <c r="D225" s="196"/>
      <c r="E225" s="196"/>
      <c r="F225" s="196"/>
      <c r="G225" s="196"/>
      <c r="H225" s="201" t="e">
        <f>F225+(F225*'3. Summay IN-OUT DSLAMS'!$A$4)</f>
        <v>#DIV/0!</v>
      </c>
    </row>
    <row r="226" spans="1:8" ht="14.25">
      <c r="A226" s="199">
        <v>223</v>
      </c>
      <c r="B226" s="196"/>
      <c r="C226" s="196"/>
      <c r="D226" s="196"/>
      <c r="E226" s="196"/>
      <c r="F226" s="196"/>
      <c r="G226" s="196"/>
      <c r="H226" s="201" t="e">
        <f>F226+(F226*'3. Summay IN-OUT DSLAMS'!$A$4)</f>
        <v>#DIV/0!</v>
      </c>
    </row>
    <row r="227" spans="1:8" ht="14.25">
      <c r="A227" s="199">
        <v>224</v>
      </c>
      <c r="B227" s="196"/>
      <c r="C227" s="196"/>
      <c r="D227" s="196"/>
      <c r="E227" s="196"/>
      <c r="F227" s="196"/>
      <c r="G227" s="196"/>
      <c r="H227" s="201" t="e">
        <f>F227+(F227*'3. Summay IN-OUT DSLAMS'!$A$4)</f>
        <v>#DIV/0!</v>
      </c>
    </row>
    <row r="228" spans="1:8" ht="14.25">
      <c r="A228" s="199">
        <v>225</v>
      </c>
      <c r="B228" s="196"/>
      <c r="C228" s="196"/>
      <c r="D228" s="196"/>
      <c r="E228" s="196"/>
      <c r="F228" s="196"/>
      <c r="G228" s="196"/>
      <c r="H228" s="201" t="e">
        <f>F228+(F228*'3. Summay IN-OUT DSLAMS'!$A$4)</f>
        <v>#DIV/0!</v>
      </c>
    </row>
    <row r="229" spans="1:8" ht="14.25">
      <c r="A229" s="199">
        <v>226</v>
      </c>
      <c r="B229" s="196"/>
      <c r="C229" s="196"/>
      <c r="D229" s="196"/>
      <c r="E229" s="196"/>
      <c r="F229" s="196"/>
      <c r="G229" s="196"/>
      <c r="H229" s="201" t="e">
        <f>F229+(F229*'3. Summay IN-OUT DSLAMS'!$A$4)</f>
        <v>#DIV/0!</v>
      </c>
    </row>
    <row r="230" spans="1:8" ht="14.25">
      <c r="A230" s="199">
        <v>227</v>
      </c>
      <c r="B230" s="196"/>
      <c r="C230" s="196"/>
      <c r="D230" s="196"/>
      <c r="E230" s="196"/>
      <c r="F230" s="196"/>
      <c r="G230" s="196"/>
      <c r="H230" s="201" t="e">
        <f>F230+(F230*'3. Summay IN-OUT DSLAMS'!$A$4)</f>
        <v>#DIV/0!</v>
      </c>
    </row>
    <row r="231" spans="1:8" ht="14.25">
      <c r="A231" s="199">
        <v>228</v>
      </c>
      <c r="B231" s="196"/>
      <c r="C231" s="196"/>
      <c r="D231" s="196"/>
      <c r="E231" s="196"/>
      <c r="F231" s="196"/>
      <c r="G231" s="196"/>
      <c r="H231" s="201" t="e">
        <f>F231+(F231*'3. Summay IN-OUT DSLAMS'!$A$4)</f>
        <v>#DIV/0!</v>
      </c>
    </row>
    <row r="232" spans="1:8" ht="14.25">
      <c r="A232" s="199">
        <v>229</v>
      </c>
      <c r="B232" s="196"/>
      <c r="C232" s="196"/>
      <c r="D232" s="196"/>
      <c r="E232" s="196"/>
      <c r="F232" s="196"/>
      <c r="G232" s="196"/>
      <c r="H232" s="201" t="e">
        <f>F232+(F232*'3. Summay IN-OUT DSLAMS'!$A$4)</f>
        <v>#DIV/0!</v>
      </c>
    </row>
    <row r="233" spans="1:8" ht="14.25">
      <c r="A233" s="199">
        <v>230</v>
      </c>
      <c r="B233" s="196"/>
      <c r="C233" s="196"/>
      <c r="D233" s="196"/>
      <c r="E233" s="196"/>
      <c r="F233" s="196"/>
      <c r="G233" s="196"/>
      <c r="H233" s="201" t="e">
        <f>F233+(F233*'3. Summay IN-OUT DSLAMS'!$A$4)</f>
        <v>#DIV/0!</v>
      </c>
    </row>
    <row r="234" spans="1:8" ht="14.25">
      <c r="A234" s="199">
        <v>231</v>
      </c>
      <c r="B234" s="196"/>
      <c r="C234" s="196"/>
      <c r="D234" s="196"/>
      <c r="E234" s="196"/>
      <c r="F234" s="196"/>
      <c r="G234" s="196"/>
      <c r="H234" s="201" t="e">
        <f>F234+(F234*'3. Summay IN-OUT DSLAMS'!$A$4)</f>
        <v>#DIV/0!</v>
      </c>
    </row>
    <row r="235" spans="1:8" ht="14.25">
      <c r="A235" s="199">
        <v>232</v>
      </c>
      <c r="B235" s="196"/>
      <c r="C235" s="196"/>
      <c r="D235" s="196"/>
      <c r="E235" s="196"/>
      <c r="F235" s="196"/>
      <c r="G235" s="196"/>
      <c r="H235" s="201" t="e">
        <f>F235+(F235*'3. Summay IN-OUT DSLAMS'!$A$4)</f>
        <v>#DIV/0!</v>
      </c>
    </row>
    <row r="236" spans="1:8" ht="14.25">
      <c r="A236" s="199">
        <v>233</v>
      </c>
      <c r="B236" s="196"/>
      <c r="C236" s="196"/>
      <c r="D236" s="196"/>
      <c r="E236" s="196"/>
      <c r="F236" s="196"/>
      <c r="G236" s="196"/>
      <c r="H236" s="201" t="e">
        <f>F236+(F236*'3. Summay IN-OUT DSLAMS'!$A$4)</f>
        <v>#DIV/0!</v>
      </c>
    </row>
    <row r="237" spans="1:8" ht="14.25">
      <c r="A237" s="199">
        <v>234</v>
      </c>
      <c r="B237" s="196"/>
      <c r="C237" s="196"/>
      <c r="D237" s="196"/>
      <c r="E237" s="196"/>
      <c r="F237" s="196"/>
      <c r="G237" s="196"/>
      <c r="H237" s="201" t="e">
        <f>F237+(F237*'3. Summay IN-OUT DSLAMS'!$A$4)</f>
        <v>#DIV/0!</v>
      </c>
    </row>
    <row r="238" spans="1:8" ht="14.25">
      <c r="A238" s="199">
        <v>235</v>
      </c>
      <c r="B238" s="196"/>
      <c r="C238" s="196"/>
      <c r="D238" s="196"/>
      <c r="E238" s="196"/>
      <c r="F238" s="196"/>
      <c r="G238" s="196"/>
      <c r="H238" s="201" t="e">
        <f>F238+(F238*'3. Summay IN-OUT DSLAMS'!$A$4)</f>
        <v>#DIV/0!</v>
      </c>
    </row>
    <row r="239" spans="1:8" ht="14.25">
      <c r="A239" s="199">
        <v>236</v>
      </c>
      <c r="B239" s="196"/>
      <c r="C239" s="196"/>
      <c r="D239" s="196"/>
      <c r="E239" s="196"/>
      <c r="F239" s="196"/>
      <c r="G239" s="196"/>
      <c r="H239" s="201" t="e">
        <f>F239+(F239*'3. Summay IN-OUT DSLAMS'!$A$4)</f>
        <v>#DIV/0!</v>
      </c>
    </row>
    <row r="240" spans="1:8" ht="14.25">
      <c r="A240" s="199">
        <v>237</v>
      </c>
      <c r="B240" s="196"/>
      <c r="C240" s="196"/>
      <c r="D240" s="196"/>
      <c r="E240" s="196"/>
      <c r="F240" s="196"/>
      <c r="G240" s="196"/>
      <c r="H240" s="201" t="e">
        <f>F240+(F240*'3. Summay IN-OUT DSLAMS'!$A$4)</f>
        <v>#DIV/0!</v>
      </c>
    </row>
    <row r="241" spans="1:8" ht="14.25">
      <c r="A241" s="199">
        <v>238</v>
      </c>
      <c r="B241" s="196"/>
      <c r="C241" s="196"/>
      <c r="D241" s="196"/>
      <c r="E241" s="196"/>
      <c r="F241" s="196"/>
      <c r="G241" s="196"/>
      <c r="H241" s="201" t="e">
        <f>F241+(F241*'3. Summay IN-OUT DSLAMS'!$A$4)</f>
        <v>#DIV/0!</v>
      </c>
    </row>
    <row r="242" spans="1:8" ht="14.25">
      <c r="A242" s="199">
        <v>239</v>
      </c>
      <c r="B242" s="196"/>
      <c r="C242" s="196"/>
      <c r="D242" s="196"/>
      <c r="E242" s="196"/>
      <c r="F242" s="196"/>
      <c r="G242" s="196"/>
      <c r="H242" s="201" t="e">
        <f>F242+(F242*'3. Summay IN-OUT DSLAMS'!$A$4)</f>
        <v>#DIV/0!</v>
      </c>
    </row>
    <row r="243" spans="1:8" ht="14.25">
      <c r="A243" s="199">
        <v>240</v>
      </c>
      <c r="B243" s="196"/>
      <c r="C243" s="196"/>
      <c r="D243" s="196"/>
      <c r="E243" s="196"/>
      <c r="F243" s="196"/>
      <c r="G243" s="196"/>
      <c r="H243" s="201" t="e">
        <f>F243+(F243*'3. Summay IN-OUT DSLAMS'!$A$4)</f>
        <v>#DIV/0!</v>
      </c>
    </row>
    <row r="244" spans="1:8" ht="14.25">
      <c r="A244" s="199">
        <v>241</v>
      </c>
      <c r="B244" s="196"/>
      <c r="C244" s="196"/>
      <c r="D244" s="196"/>
      <c r="E244" s="196"/>
      <c r="F244" s="196"/>
      <c r="G244" s="196"/>
      <c r="H244" s="201" t="e">
        <f>F244+(F244*'3. Summay IN-OUT DSLAMS'!$A$4)</f>
        <v>#DIV/0!</v>
      </c>
    </row>
    <row r="245" spans="1:8" ht="14.25">
      <c r="A245" s="199">
        <v>242</v>
      </c>
      <c r="B245" s="196"/>
      <c r="C245" s="196"/>
      <c r="D245" s="196"/>
      <c r="E245" s="196"/>
      <c r="F245" s="196"/>
      <c r="G245" s="196"/>
      <c r="H245" s="201" t="e">
        <f>F245+(F245*'3. Summay IN-OUT DSLAMS'!$A$4)</f>
        <v>#DIV/0!</v>
      </c>
    </row>
    <row r="246" spans="1:8" ht="14.25">
      <c r="A246" s="199">
        <v>243</v>
      </c>
      <c r="B246" s="196"/>
      <c r="C246" s="196"/>
      <c r="D246" s="196"/>
      <c r="E246" s="196"/>
      <c r="F246" s="196"/>
      <c r="G246" s="196"/>
      <c r="H246" s="201" t="e">
        <f>F246+(F246*'3. Summay IN-OUT DSLAMS'!$A$4)</f>
        <v>#DIV/0!</v>
      </c>
    </row>
    <row r="247" spans="1:8" ht="14.25">
      <c r="A247" s="199">
        <v>244</v>
      </c>
      <c r="B247" s="196"/>
      <c r="C247" s="196"/>
      <c r="D247" s="196"/>
      <c r="E247" s="196"/>
      <c r="F247" s="196"/>
      <c r="G247" s="196"/>
      <c r="H247" s="201" t="e">
        <f>F247+(F247*'3. Summay IN-OUT DSLAMS'!$A$4)</f>
        <v>#DIV/0!</v>
      </c>
    </row>
    <row r="248" spans="1:8" ht="14.25">
      <c r="A248" s="199">
        <v>245</v>
      </c>
      <c r="B248" s="196"/>
      <c r="C248" s="196"/>
      <c r="D248" s="196"/>
      <c r="E248" s="196"/>
      <c r="F248" s="196"/>
      <c r="G248" s="196"/>
      <c r="H248" s="201" t="e">
        <f>F248+(F248*'3. Summay IN-OUT DSLAMS'!$A$4)</f>
        <v>#DIV/0!</v>
      </c>
    </row>
    <row r="249" spans="1:8" ht="14.25">
      <c r="A249" s="199">
        <v>246</v>
      </c>
      <c r="B249" s="196"/>
      <c r="C249" s="196"/>
      <c r="D249" s="196"/>
      <c r="E249" s="196"/>
      <c r="F249" s="196"/>
      <c r="G249" s="196"/>
      <c r="H249" s="201" t="e">
        <f>F249+(F249*'3. Summay IN-OUT DSLAMS'!$A$4)</f>
        <v>#DIV/0!</v>
      </c>
    </row>
    <row r="250" spans="1:8" ht="14.25">
      <c r="A250" s="199">
        <v>247</v>
      </c>
      <c r="B250" s="196"/>
      <c r="C250" s="196"/>
      <c r="D250" s="196"/>
      <c r="E250" s="196"/>
      <c r="F250" s="196"/>
      <c r="G250" s="196"/>
      <c r="H250" s="201" t="e">
        <f>F250+(F250*'3. Summay IN-OUT DSLAMS'!$A$4)</f>
        <v>#DIV/0!</v>
      </c>
    </row>
    <row r="251" spans="1:8" ht="14.25">
      <c r="A251" s="199">
        <v>248</v>
      </c>
      <c r="B251" s="196"/>
      <c r="C251" s="196"/>
      <c r="D251" s="196"/>
      <c r="E251" s="196"/>
      <c r="F251" s="196"/>
      <c r="G251" s="196"/>
      <c r="H251" s="201" t="e">
        <f>F251+(F251*'3. Summay IN-OUT DSLAMS'!$A$4)</f>
        <v>#DIV/0!</v>
      </c>
    </row>
    <row r="252" spans="1:8" ht="14.25">
      <c r="A252" s="199">
        <v>249</v>
      </c>
      <c r="B252" s="196"/>
      <c r="C252" s="196"/>
      <c r="D252" s="196"/>
      <c r="E252" s="196"/>
      <c r="F252" s="196"/>
      <c r="G252" s="196"/>
      <c r="H252" s="201" t="e">
        <f>F252+(F252*'3. Summay IN-OUT DSLAMS'!$A$4)</f>
        <v>#DIV/0!</v>
      </c>
    </row>
    <row r="253" spans="1:8" ht="14.25">
      <c r="A253" s="199">
        <v>250</v>
      </c>
      <c r="B253" s="196"/>
      <c r="C253" s="196"/>
      <c r="D253" s="196"/>
      <c r="E253" s="196"/>
      <c r="F253" s="196"/>
      <c r="G253" s="196"/>
      <c r="H253" s="201" t="e">
        <f>F253+(F253*'3. Summay IN-OUT DSLAMS'!$A$4)</f>
        <v>#DIV/0!</v>
      </c>
    </row>
    <row r="254" spans="1:8" ht="14.25">
      <c r="A254" s="199">
        <v>251</v>
      </c>
      <c r="B254" s="196"/>
      <c r="C254" s="196"/>
      <c r="D254" s="196"/>
      <c r="E254" s="196"/>
      <c r="F254" s="196"/>
      <c r="G254" s="196"/>
      <c r="H254" s="201" t="e">
        <f>F254+(F254*'3. Summay IN-OUT DSLAMS'!$A$4)</f>
        <v>#DIV/0!</v>
      </c>
    </row>
    <row r="255" spans="1:8" ht="14.25">
      <c r="A255" s="199">
        <v>252</v>
      </c>
      <c r="B255" s="196"/>
      <c r="C255" s="196"/>
      <c r="D255" s="196"/>
      <c r="E255" s="196"/>
      <c r="F255" s="196"/>
      <c r="G255" s="196"/>
      <c r="H255" s="201" t="e">
        <f>F255+(F255*'3. Summay IN-OUT DSLAMS'!$A$4)</f>
        <v>#DIV/0!</v>
      </c>
    </row>
    <row r="256" spans="1:8" ht="14.25">
      <c r="A256" s="199">
        <v>253</v>
      </c>
      <c r="B256" s="196"/>
      <c r="C256" s="196"/>
      <c r="D256" s="196"/>
      <c r="E256" s="196"/>
      <c r="F256" s="196"/>
      <c r="G256" s="196"/>
      <c r="H256" s="201" t="e">
        <f>F256+(F256*'3. Summay IN-OUT DSLAMS'!$A$4)</f>
        <v>#DIV/0!</v>
      </c>
    </row>
    <row r="257" spans="1:8" ht="14.25">
      <c r="A257" s="199">
        <v>254</v>
      </c>
      <c r="B257" s="196"/>
      <c r="C257" s="196"/>
      <c r="D257" s="196"/>
      <c r="E257" s="196"/>
      <c r="F257" s="196"/>
      <c r="G257" s="196"/>
      <c r="H257" s="201" t="e">
        <f>F257+(F257*'3. Summay IN-OUT DSLAMS'!$A$4)</f>
        <v>#DIV/0!</v>
      </c>
    </row>
    <row r="258" spans="1:8" ht="14.25">
      <c r="A258" s="199">
        <v>255</v>
      </c>
      <c r="B258" s="196"/>
      <c r="C258" s="196"/>
      <c r="D258" s="196"/>
      <c r="E258" s="196"/>
      <c r="F258" s="196"/>
      <c r="G258" s="196"/>
      <c r="H258" s="201" t="e">
        <f>F258+(F258*'3. Summay IN-OUT DSLAMS'!$A$4)</f>
        <v>#DIV/0!</v>
      </c>
    </row>
    <row r="259" spans="1:8" ht="14.25">
      <c r="A259" s="199">
        <v>256</v>
      </c>
      <c r="B259" s="196"/>
      <c r="C259" s="196"/>
      <c r="D259" s="196"/>
      <c r="E259" s="196"/>
      <c r="F259" s="196"/>
      <c r="G259" s="196"/>
      <c r="H259" s="201" t="e">
        <f>F259+(F259*'3. Summay IN-OUT DSLAMS'!$A$4)</f>
        <v>#DIV/0!</v>
      </c>
    </row>
    <row r="260" spans="1:8" ht="14.25">
      <c r="A260" s="199">
        <v>257</v>
      </c>
      <c r="B260" s="196"/>
      <c r="C260" s="196"/>
      <c r="D260" s="196"/>
      <c r="E260" s="196"/>
      <c r="F260" s="196"/>
      <c r="G260" s="196"/>
      <c r="H260" s="201" t="e">
        <f>F260+(F260*'3. Summay IN-OUT DSLAMS'!$A$4)</f>
        <v>#DIV/0!</v>
      </c>
    </row>
    <row r="261" spans="1:8" ht="14.25">
      <c r="A261" s="199">
        <v>258</v>
      </c>
      <c r="B261" s="196"/>
      <c r="C261" s="196"/>
      <c r="D261" s="196"/>
      <c r="E261" s="196"/>
      <c r="F261" s="196"/>
      <c r="G261" s="196"/>
      <c r="H261" s="201" t="e">
        <f>F261+(F261*'3. Summay IN-OUT DSLAMS'!$A$4)</f>
        <v>#DIV/0!</v>
      </c>
    </row>
    <row r="262" spans="1:8" ht="14.25">
      <c r="A262" s="199">
        <v>259</v>
      </c>
      <c r="B262" s="196"/>
      <c r="C262" s="196"/>
      <c r="D262" s="196"/>
      <c r="E262" s="196"/>
      <c r="F262" s="196"/>
      <c r="G262" s="196"/>
      <c r="H262" s="201" t="e">
        <f>F262+(F262*'3. Summay IN-OUT DSLAMS'!$A$4)</f>
        <v>#DIV/0!</v>
      </c>
    </row>
    <row r="263" spans="1:8" ht="14.25">
      <c r="A263" s="199">
        <v>260</v>
      </c>
      <c r="B263" s="196"/>
      <c r="C263" s="196"/>
      <c r="D263" s="196"/>
      <c r="E263" s="196"/>
      <c r="F263" s="196"/>
      <c r="G263" s="196"/>
      <c r="H263" s="201" t="e">
        <f>F263+(F263*'3. Summay IN-OUT DSLAMS'!$A$4)</f>
        <v>#DIV/0!</v>
      </c>
    </row>
    <row r="264" spans="1:8" ht="14.25">
      <c r="A264" s="199">
        <v>261</v>
      </c>
      <c r="B264" s="196"/>
      <c r="C264" s="196"/>
      <c r="D264" s="196"/>
      <c r="E264" s="196"/>
      <c r="F264" s="196"/>
      <c r="G264" s="196"/>
      <c r="H264" s="201" t="e">
        <f>F264+(F264*'3. Summay IN-OUT DSLAMS'!$A$4)</f>
        <v>#DIV/0!</v>
      </c>
    </row>
    <row r="265" spans="1:8" ht="14.25">
      <c r="A265" s="199">
        <v>262</v>
      </c>
      <c r="B265" s="196"/>
      <c r="C265" s="196"/>
      <c r="D265" s="196"/>
      <c r="E265" s="196"/>
      <c r="F265" s="196"/>
      <c r="G265" s="196"/>
      <c r="H265" s="201" t="e">
        <f>F265+(F265*'3. Summay IN-OUT DSLAMS'!$A$4)</f>
        <v>#DIV/0!</v>
      </c>
    </row>
    <row r="266" spans="1:8" ht="14.25">
      <c r="A266" s="199">
        <v>263</v>
      </c>
      <c r="B266" s="196"/>
      <c r="C266" s="196"/>
      <c r="D266" s="196"/>
      <c r="E266" s="196"/>
      <c r="F266" s="196"/>
      <c r="G266" s="196"/>
      <c r="H266" s="201" t="e">
        <f>F266+(F266*'3. Summay IN-OUT DSLAMS'!$A$4)</f>
        <v>#DIV/0!</v>
      </c>
    </row>
    <row r="267" spans="1:8" ht="14.25">
      <c r="A267" s="199">
        <v>264</v>
      </c>
      <c r="B267" s="196"/>
      <c r="C267" s="196"/>
      <c r="D267" s="196"/>
      <c r="E267" s="196"/>
      <c r="F267" s="196"/>
      <c r="G267" s="196"/>
      <c r="H267" s="201" t="e">
        <f>F267+(F267*'3. Summay IN-OUT DSLAMS'!$A$4)</f>
        <v>#DIV/0!</v>
      </c>
    </row>
    <row r="268" spans="1:8" ht="14.25">
      <c r="A268" s="199">
        <v>265</v>
      </c>
      <c r="B268" s="196"/>
      <c r="C268" s="196"/>
      <c r="D268" s="196"/>
      <c r="E268" s="196"/>
      <c r="F268" s="196"/>
      <c r="G268" s="196"/>
      <c r="H268" s="201" t="e">
        <f>F268+(F268*'3. Summay IN-OUT DSLAMS'!$A$4)</f>
        <v>#DIV/0!</v>
      </c>
    </row>
    <row r="269" spans="1:8" ht="14.25">
      <c r="A269" s="199">
        <v>266</v>
      </c>
      <c r="B269" s="196"/>
      <c r="C269" s="196"/>
      <c r="D269" s="196"/>
      <c r="E269" s="196"/>
      <c r="F269" s="196"/>
      <c r="G269" s="196"/>
      <c r="H269" s="201" t="e">
        <f>F269+(F269*'3. Summay IN-OUT DSLAMS'!$A$4)</f>
        <v>#DIV/0!</v>
      </c>
    </row>
    <row r="270" spans="1:8" ht="14.25">
      <c r="A270" s="199">
        <v>267</v>
      </c>
      <c r="B270" s="196"/>
      <c r="C270" s="196"/>
      <c r="D270" s="196"/>
      <c r="E270" s="196"/>
      <c r="F270" s="196"/>
      <c r="G270" s="196"/>
      <c r="H270" s="201" t="e">
        <f>F270+(F270*'3. Summay IN-OUT DSLAMS'!$A$4)</f>
        <v>#DIV/0!</v>
      </c>
    </row>
    <row r="271" spans="1:8" ht="14.25">
      <c r="A271" s="199">
        <v>268</v>
      </c>
      <c r="B271" s="196"/>
      <c r="C271" s="196"/>
      <c r="D271" s="196"/>
      <c r="E271" s="196"/>
      <c r="F271" s="196"/>
      <c r="G271" s="196"/>
      <c r="H271" s="201" t="e">
        <f>F271+(F271*'3. Summay IN-OUT DSLAMS'!$A$4)</f>
        <v>#DIV/0!</v>
      </c>
    </row>
    <row r="272" spans="1:8" ht="14.25">
      <c r="A272" s="199">
        <v>269</v>
      </c>
      <c r="B272" s="196"/>
      <c r="C272" s="196"/>
      <c r="D272" s="196"/>
      <c r="E272" s="196"/>
      <c r="F272" s="196"/>
      <c r="G272" s="196"/>
      <c r="H272" s="201" t="e">
        <f>F272+(F272*'3. Summay IN-OUT DSLAMS'!$A$4)</f>
        <v>#DIV/0!</v>
      </c>
    </row>
    <row r="273" spans="1:8" ht="14.25">
      <c r="A273" s="199">
        <v>270</v>
      </c>
      <c r="B273" s="196"/>
      <c r="C273" s="196"/>
      <c r="D273" s="196"/>
      <c r="E273" s="196"/>
      <c r="F273" s="196"/>
      <c r="G273" s="196"/>
      <c r="H273" s="201" t="e">
        <f>F273+(F273*'3. Summay IN-OUT DSLAMS'!$A$4)</f>
        <v>#DIV/0!</v>
      </c>
    </row>
    <row r="274" spans="1:8" ht="14.25">
      <c r="A274" s="199">
        <v>271</v>
      </c>
      <c r="B274" s="196"/>
      <c r="C274" s="196"/>
      <c r="D274" s="196"/>
      <c r="E274" s="196"/>
      <c r="F274" s="196"/>
      <c r="G274" s="196"/>
      <c r="H274" s="201" t="e">
        <f>F274+(F274*'3. Summay IN-OUT DSLAMS'!$A$4)</f>
        <v>#DIV/0!</v>
      </c>
    </row>
    <row r="275" spans="1:8" ht="14.25">
      <c r="A275" s="199">
        <v>272</v>
      </c>
      <c r="B275" s="196"/>
      <c r="C275" s="196"/>
      <c r="D275" s="196"/>
      <c r="E275" s="196"/>
      <c r="F275" s="196"/>
      <c r="G275" s="196"/>
      <c r="H275" s="201" t="e">
        <f>F275+(F275*'3. Summay IN-OUT DSLAMS'!$A$4)</f>
        <v>#DIV/0!</v>
      </c>
    </row>
    <row r="276" spans="1:8" ht="14.25">
      <c r="A276" s="199">
        <v>273</v>
      </c>
      <c r="B276" s="196"/>
      <c r="C276" s="196"/>
      <c r="D276" s="196"/>
      <c r="E276" s="196"/>
      <c r="F276" s="196"/>
      <c r="G276" s="196"/>
      <c r="H276" s="201" t="e">
        <f>F276+(F276*'3. Summay IN-OUT DSLAMS'!$A$4)</f>
        <v>#DIV/0!</v>
      </c>
    </row>
    <row r="277" spans="1:8" ht="14.25">
      <c r="A277" s="199">
        <v>274</v>
      </c>
      <c r="B277" s="196"/>
      <c r="C277" s="196"/>
      <c r="D277" s="196"/>
      <c r="E277" s="196"/>
      <c r="F277" s="196"/>
      <c r="G277" s="196"/>
      <c r="H277" s="201" t="e">
        <f>F277+(F277*'3. Summay IN-OUT DSLAMS'!$A$4)</f>
        <v>#DIV/0!</v>
      </c>
    </row>
    <row r="278" spans="1:8" ht="14.25">
      <c r="A278" s="199">
        <v>275</v>
      </c>
      <c r="B278" s="196"/>
      <c r="C278" s="196"/>
      <c r="D278" s="196"/>
      <c r="E278" s="196"/>
      <c r="F278" s="196"/>
      <c r="G278" s="196"/>
      <c r="H278" s="201" t="e">
        <f>F278+(F278*'3. Summay IN-OUT DSLAMS'!$A$4)</f>
        <v>#DIV/0!</v>
      </c>
    </row>
    <row r="279" spans="1:8" ht="14.25">
      <c r="A279" s="199">
        <v>276</v>
      </c>
      <c r="B279" s="196"/>
      <c r="C279" s="196"/>
      <c r="D279" s="196"/>
      <c r="E279" s="196"/>
      <c r="F279" s="196"/>
      <c r="G279" s="196"/>
      <c r="H279" s="201" t="e">
        <f>F279+(F279*'3. Summay IN-OUT DSLAMS'!$A$4)</f>
        <v>#DIV/0!</v>
      </c>
    </row>
    <row r="280" spans="1:8" ht="14.25">
      <c r="A280" s="199">
        <v>277</v>
      </c>
      <c r="B280" s="196"/>
      <c r="C280" s="196"/>
      <c r="D280" s="196"/>
      <c r="E280" s="196"/>
      <c r="F280" s="196"/>
      <c r="G280" s="196"/>
      <c r="H280" s="201" t="e">
        <f>F280+(F280*'3. Summay IN-OUT DSLAMS'!$A$4)</f>
        <v>#DIV/0!</v>
      </c>
    </row>
    <row r="281" spans="1:8" ht="14.25">
      <c r="A281" s="199">
        <v>278</v>
      </c>
      <c r="B281" s="196"/>
      <c r="C281" s="196"/>
      <c r="D281" s="196"/>
      <c r="E281" s="196"/>
      <c r="F281" s="196"/>
      <c r="G281" s="196"/>
      <c r="H281" s="201" t="e">
        <f>F281+(F281*'3. Summay IN-OUT DSLAMS'!$A$4)</f>
        <v>#DIV/0!</v>
      </c>
    </row>
    <row r="282" spans="1:8" ht="14.25">
      <c r="A282" s="199">
        <v>279</v>
      </c>
      <c r="B282" s="196"/>
      <c r="C282" s="196"/>
      <c r="D282" s="196"/>
      <c r="E282" s="196"/>
      <c r="F282" s="196"/>
      <c r="G282" s="196"/>
      <c r="H282" s="201" t="e">
        <f>F282+(F282*'3. Summay IN-OUT DSLAMS'!$A$4)</f>
        <v>#DIV/0!</v>
      </c>
    </row>
    <row r="283" spans="1:8" ht="14.25">
      <c r="A283" s="199">
        <v>280</v>
      </c>
      <c r="B283" s="196"/>
      <c r="C283" s="196"/>
      <c r="D283" s="196"/>
      <c r="E283" s="196"/>
      <c r="F283" s="196"/>
      <c r="G283" s="196"/>
      <c r="H283" s="201" t="e">
        <f>F283+(F283*'3. Summay IN-OUT DSLAMS'!$A$4)</f>
        <v>#DIV/0!</v>
      </c>
    </row>
    <row r="284" spans="1:8" ht="14.25">
      <c r="A284" s="199">
        <v>281</v>
      </c>
      <c r="B284" s="196"/>
      <c r="C284" s="196"/>
      <c r="D284" s="196"/>
      <c r="E284" s="196"/>
      <c r="F284" s="196"/>
      <c r="G284" s="196"/>
      <c r="H284" s="201" t="e">
        <f>F284+(F284*'3. Summay IN-OUT DSLAMS'!$A$4)</f>
        <v>#DIV/0!</v>
      </c>
    </row>
    <row r="285" spans="1:8" ht="14.25">
      <c r="A285" s="199">
        <v>282</v>
      </c>
      <c r="B285" s="196"/>
      <c r="C285" s="196"/>
      <c r="D285" s="196"/>
      <c r="E285" s="196"/>
      <c r="F285" s="196"/>
      <c r="G285" s="196"/>
      <c r="H285" s="201" t="e">
        <f>F285+(F285*'3. Summay IN-OUT DSLAMS'!$A$4)</f>
        <v>#DIV/0!</v>
      </c>
    </row>
    <row r="286" spans="1:8" ht="14.25">
      <c r="A286" s="199">
        <v>283</v>
      </c>
      <c r="B286" s="196"/>
      <c r="C286" s="196"/>
      <c r="D286" s="196"/>
      <c r="E286" s="196"/>
      <c r="F286" s="196"/>
      <c r="G286" s="196"/>
      <c r="H286" s="201" t="e">
        <f>F286+(F286*'3. Summay IN-OUT DSLAMS'!$A$4)</f>
        <v>#DIV/0!</v>
      </c>
    </row>
    <row r="287" spans="1:8" ht="14.25">
      <c r="A287" s="199">
        <v>284</v>
      </c>
      <c r="B287" s="196"/>
      <c r="C287" s="196"/>
      <c r="D287" s="196"/>
      <c r="E287" s="196"/>
      <c r="F287" s="196"/>
      <c r="G287" s="196"/>
      <c r="H287" s="201" t="e">
        <f>F287+(F287*'3. Summay IN-OUT DSLAMS'!$A$4)</f>
        <v>#DIV/0!</v>
      </c>
    </row>
    <row r="288" spans="1:8" ht="14.25">
      <c r="A288" s="199">
        <v>285</v>
      </c>
      <c r="B288" s="196"/>
      <c r="C288" s="196"/>
      <c r="D288" s="196"/>
      <c r="E288" s="196"/>
      <c r="F288" s="196"/>
      <c r="G288" s="196"/>
      <c r="H288" s="201" t="e">
        <f>F288+(F288*'3. Summay IN-OUT DSLAMS'!$A$4)</f>
        <v>#DIV/0!</v>
      </c>
    </row>
    <row r="289" spans="1:8" ht="14.25">
      <c r="A289" s="199">
        <v>286</v>
      </c>
      <c r="B289" s="196"/>
      <c r="C289" s="196"/>
      <c r="D289" s="196"/>
      <c r="E289" s="196"/>
      <c r="F289" s="196"/>
      <c r="G289" s="196"/>
      <c r="H289" s="201" t="e">
        <f>F289+(F289*'3. Summay IN-OUT DSLAMS'!$A$4)</f>
        <v>#DIV/0!</v>
      </c>
    </row>
    <row r="290" spans="1:8" ht="14.25">
      <c r="A290" s="199">
        <v>287</v>
      </c>
      <c r="B290" s="196"/>
      <c r="C290" s="196"/>
      <c r="D290" s="196"/>
      <c r="E290" s="196"/>
      <c r="F290" s="196"/>
      <c r="G290" s="196"/>
      <c r="H290" s="201" t="e">
        <f>F290+(F290*'3. Summay IN-OUT DSLAMS'!$A$4)</f>
        <v>#DIV/0!</v>
      </c>
    </row>
    <row r="291" spans="1:8" ht="14.25">
      <c r="A291" s="199">
        <v>288</v>
      </c>
      <c r="B291" s="196"/>
      <c r="C291" s="196"/>
      <c r="D291" s="196"/>
      <c r="E291" s="196"/>
      <c r="F291" s="196"/>
      <c r="G291" s="196"/>
      <c r="H291" s="201" t="e">
        <f>F291+(F291*'3. Summay IN-OUT DSLAMS'!$A$4)</f>
        <v>#DIV/0!</v>
      </c>
    </row>
    <row r="292" spans="1:8" ht="14.25">
      <c r="A292" s="199">
        <v>289</v>
      </c>
      <c r="B292" s="196"/>
      <c r="C292" s="196"/>
      <c r="D292" s="196"/>
      <c r="E292" s="196"/>
      <c r="F292" s="196"/>
      <c r="G292" s="196"/>
      <c r="H292" s="201" t="e">
        <f>F292+(F292*'3. Summay IN-OUT DSLAMS'!$A$4)</f>
        <v>#DIV/0!</v>
      </c>
    </row>
    <row r="293" spans="1:8" ht="14.25">
      <c r="A293" s="199">
        <v>290</v>
      </c>
      <c r="B293" s="196"/>
      <c r="C293" s="196"/>
      <c r="D293" s="196"/>
      <c r="E293" s="196"/>
      <c r="F293" s="196"/>
      <c r="G293" s="196"/>
      <c r="H293" s="201" t="e">
        <f>F293+(F293*'3. Summay IN-OUT DSLAMS'!$A$4)</f>
        <v>#DIV/0!</v>
      </c>
    </row>
    <row r="294" spans="1:8" ht="14.25">
      <c r="A294" s="199">
        <v>291</v>
      </c>
      <c r="B294" s="196"/>
      <c r="C294" s="196"/>
      <c r="D294" s="196"/>
      <c r="E294" s="196"/>
      <c r="F294" s="196"/>
      <c r="G294" s="196"/>
      <c r="H294" s="201" t="e">
        <f>F294+(F294*'3. Summay IN-OUT DSLAMS'!$A$4)</f>
        <v>#DIV/0!</v>
      </c>
    </row>
    <row r="295" spans="1:8" ht="14.25">
      <c r="A295" s="199">
        <v>292</v>
      </c>
      <c r="B295" s="196"/>
      <c r="C295" s="196"/>
      <c r="D295" s="196"/>
      <c r="E295" s="196"/>
      <c r="F295" s="196"/>
      <c r="G295" s="196"/>
      <c r="H295" s="201" t="e">
        <f>F295+(F295*'3. Summay IN-OUT DSLAMS'!$A$4)</f>
        <v>#DIV/0!</v>
      </c>
    </row>
    <row r="296" spans="1:8" ht="14.25">
      <c r="A296" s="199">
        <v>293</v>
      </c>
      <c r="B296" s="196"/>
      <c r="C296" s="196"/>
      <c r="D296" s="196"/>
      <c r="E296" s="196"/>
      <c r="F296" s="196"/>
      <c r="G296" s="196"/>
      <c r="H296" s="201" t="e">
        <f>F296+(F296*'3. Summay IN-OUT DSLAMS'!$A$4)</f>
        <v>#DIV/0!</v>
      </c>
    </row>
    <row r="297" spans="1:8" ht="14.25">
      <c r="A297" s="199">
        <v>294</v>
      </c>
      <c r="B297" s="196"/>
      <c r="C297" s="196"/>
      <c r="D297" s="196"/>
      <c r="E297" s="196"/>
      <c r="F297" s="196"/>
      <c r="G297" s="196"/>
      <c r="H297" s="201" t="e">
        <f>F297+(F297*'3. Summay IN-OUT DSLAMS'!$A$4)</f>
        <v>#DIV/0!</v>
      </c>
    </row>
    <row r="298" spans="1:8" ht="14.25">
      <c r="A298" s="199">
        <v>295</v>
      </c>
      <c r="B298" s="196"/>
      <c r="C298" s="196"/>
      <c r="D298" s="196"/>
      <c r="E298" s="196"/>
      <c r="F298" s="196"/>
      <c r="G298" s="196"/>
      <c r="H298" s="201" t="e">
        <f>F298+(F298*'3. Summay IN-OUT DSLAMS'!$A$4)</f>
        <v>#DIV/0!</v>
      </c>
    </row>
    <row r="299" spans="1:8" ht="14.25">
      <c r="A299" s="199">
        <v>296</v>
      </c>
      <c r="B299" s="196"/>
      <c r="C299" s="196"/>
      <c r="D299" s="196"/>
      <c r="E299" s="196"/>
      <c r="F299" s="196"/>
      <c r="G299" s="196"/>
      <c r="H299" s="201" t="e">
        <f>F299+(F299*'3. Summay IN-OUT DSLAMS'!$A$4)</f>
        <v>#DIV/0!</v>
      </c>
    </row>
    <row r="300" spans="1:8" ht="14.25">
      <c r="A300" s="199">
        <v>297</v>
      </c>
      <c r="B300" s="196"/>
      <c r="C300" s="196"/>
      <c r="D300" s="196"/>
      <c r="E300" s="196"/>
      <c r="F300" s="196"/>
      <c r="G300" s="196"/>
      <c r="H300" s="201" t="e">
        <f>F300+(F300*'3. Summay IN-OUT DSLAMS'!$A$4)</f>
        <v>#DIV/0!</v>
      </c>
    </row>
    <row r="301" spans="1:8" ht="14.25">
      <c r="A301" s="199">
        <v>298</v>
      </c>
      <c r="B301" s="196"/>
      <c r="C301" s="196"/>
      <c r="D301" s="196"/>
      <c r="E301" s="196"/>
      <c r="F301" s="196"/>
      <c r="G301" s="196"/>
      <c r="H301" s="201" t="e">
        <f>F301+(F301*'3. Summay IN-OUT DSLAMS'!$A$4)</f>
        <v>#DIV/0!</v>
      </c>
    </row>
    <row r="302" spans="1:8" ht="14.25">
      <c r="A302" s="199">
        <v>299</v>
      </c>
      <c r="B302" s="196"/>
      <c r="C302" s="196"/>
      <c r="D302" s="196"/>
      <c r="E302" s="196"/>
      <c r="F302" s="196"/>
      <c r="G302" s="196"/>
      <c r="H302" s="201" t="e">
        <f>F302+(F302*'3. Summay IN-OUT DSLAMS'!$A$4)</f>
        <v>#DIV/0!</v>
      </c>
    </row>
    <row r="303" spans="1:8" ht="14.25">
      <c r="A303" s="199">
        <v>300</v>
      </c>
      <c r="B303" s="196"/>
      <c r="C303" s="196"/>
      <c r="D303" s="196"/>
      <c r="E303" s="196"/>
      <c r="F303" s="196"/>
      <c r="G303" s="196"/>
      <c r="H303" s="201" t="e">
        <f>F303+(F303*'3. Summay IN-OUT DSLAMS'!$A$4)</f>
        <v>#DIV/0!</v>
      </c>
    </row>
    <row r="304" spans="1:8" ht="14.25">
      <c r="A304" s="199">
        <v>301</v>
      </c>
      <c r="B304" s="196"/>
      <c r="C304" s="196"/>
      <c r="D304" s="196"/>
      <c r="E304" s="196"/>
      <c r="F304" s="196"/>
      <c r="G304" s="196"/>
      <c r="H304" s="201" t="e">
        <f>F304+(F304*'3. Summay IN-OUT DSLAMS'!$A$4)</f>
        <v>#DIV/0!</v>
      </c>
    </row>
    <row r="305" spans="1:8" ht="14.25">
      <c r="A305" s="199">
        <v>302</v>
      </c>
      <c r="B305" s="196"/>
      <c r="C305" s="196"/>
      <c r="D305" s="196"/>
      <c r="E305" s="196"/>
      <c r="F305" s="196"/>
      <c r="G305" s="196"/>
      <c r="H305" s="201" t="e">
        <f>F305+(F305*'3. Summay IN-OUT DSLAMS'!$A$4)</f>
        <v>#DIV/0!</v>
      </c>
    </row>
    <row r="306" spans="1:8" ht="14.25">
      <c r="A306" s="199">
        <v>303</v>
      </c>
      <c r="B306" s="196"/>
      <c r="C306" s="196"/>
      <c r="D306" s="196"/>
      <c r="E306" s="196"/>
      <c r="F306" s="196"/>
      <c r="G306" s="196"/>
      <c r="H306" s="201" t="e">
        <f>F306+(F306*'3. Summay IN-OUT DSLAMS'!$A$4)</f>
        <v>#DIV/0!</v>
      </c>
    </row>
    <row r="307" spans="1:8" ht="14.25">
      <c r="A307" s="199">
        <v>304</v>
      </c>
      <c r="B307" s="196"/>
      <c r="C307" s="196"/>
      <c r="D307" s="196"/>
      <c r="E307" s="196"/>
      <c r="F307" s="196"/>
      <c r="G307" s="196"/>
      <c r="H307" s="201" t="e">
        <f>F307+(F307*'3. Summay IN-OUT DSLAMS'!$A$4)</f>
        <v>#DIV/0!</v>
      </c>
    </row>
    <row r="308" spans="1:8" ht="14.25">
      <c r="A308" s="199">
        <v>305</v>
      </c>
      <c r="B308" s="196"/>
      <c r="C308" s="196"/>
      <c r="D308" s="196"/>
      <c r="E308" s="196"/>
      <c r="F308" s="196"/>
      <c r="G308" s="196"/>
      <c r="H308" s="201" t="e">
        <f>F308+(F308*'3. Summay IN-OUT DSLAMS'!$A$4)</f>
        <v>#DIV/0!</v>
      </c>
    </row>
    <row r="309" spans="1:8" ht="14.25">
      <c r="A309" s="199">
        <v>306</v>
      </c>
      <c r="B309" s="196"/>
      <c r="C309" s="196"/>
      <c r="D309" s="196"/>
      <c r="E309" s="196"/>
      <c r="F309" s="196"/>
      <c r="G309" s="196"/>
      <c r="H309" s="201" t="e">
        <f>F309+(F309*'3. Summay IN-OUT DSLAMS'!$A$4)</f>
        <v>#DIV/0!</v>
      </c>
    </row>
    <row r="310" spans="1:8" ht="14.25">
      <c r="A310" s="199">
        <v>307</v>
      </c>
      <c r="B310" s="196"/>
      <c r="C310" s="196"/>
      <c r="D310" s="196"/>
      <c r="E310" s="196"/>
      <c r="F310" s="196"/>
      <c r="G310" s="196"/>
      <c r="H310" s="201" t="e">
        <f>F310+(F310*'3. Summay IN-OUT DSLAMS'!$A$4)</f>
        <v>#DIV/0!</v>
      </c>
    </row>
    <row r="311" spans="1:8" ht="14.25">
      <c r="A311" s="199">
        <v>308</v>
      </c>
      <c r="B311" s="196"/>
      <c r="C311" s="196"/>
      <c r="D311" s="196"/>
      <c r="E311" s="196"/>
      <c r="F311" s="196"/>
      <c r="G311" s="196"/>
      <c r="H311" s="201" t="e">
        <f>F311+(F311*'3. Summay IN-OUT DSLAMS'!$A$4)</f>
        <v>#DIV/0!</v>
      </c>
    </row>
    <row r="312" spans="1:8" ht="14.25">
      <c r="A312" s="199">
        <v>309</v>
      </c>
      <c r="B312" s="196"/>
      <c r="C312" s="196"/>
      <c r="D312" s="196"/>
      <c r="E312" s="196"/>
      <c r="F312" s="196"/>
      <c r="G312" s="196"/>
      <c r="H312" s="201" t="e">
        <f>F312+(F312*'3. Summay IN-OUT DSLAMS'!$A$4)</f>
        <v>#DIV/0!</v>
      </c>
    </row>
    <row r="313" spans="1:8" ht="14.25">
      <c r="A313" s="199">
        <v>310</v>
      </c>
      <c r="B313" s="196"/>
      <c r="C313" s="196"/>
      <c r="D313" s="196"/>
      <c r="E313" s="196"/>
      <c r="F313" s="196"/>
      <c r="G313" s="196"/>
      <c r="H313" s="201" t="e">
        <f>F313+(F313*'3. Summay IN-OUT DSLAMS'!$A$4)</f>
        <v>#DIV/0!</v>
      </c>
    </row>
    <row r="314" spans="1:8" ht="14.25">
      <c r="A314" s="199">
        <v>311</v>
      </c>
      <c r="B314" s="196"/>
      <c r="C314" s="196"/>
      <c r="D314" s="196"/>
      <c r="E314" s="196"/>
      <c r="F314" s="196"/>
      <c r="G314" s="196"/>
      <c r="H314" s="201" t="e">
        <f>F314+(F314*'3. Summay IN-OUT DSLAMS'!$A$4)</f>
        <v>#DIV/0!</v>
      </c>
    </row>
    <row r="315" spans="1:8" ht="14.25">
      <c r="A315" s="199">
        <v>312</v>
      </c>
      <c r="B315" s="196"/>
      <c r="C315" s="196"/>
      <c r="D315" s="196"/>
      <c r="E315" s="196"/>
      <c r="F315" s="196"/>
      <c r="G315" s="196"/>
      <c r="H315" s="201" t="e">
        <f>F315+(F315*'3. Summay IN-OUT DSLAMS'!$A$4)</f>
        <v>#DIV/0!</v>
      </c>
    </row>
    <row r="316" spans="1:8" ht="14.25">
      <c r="A316" s="199">
        <v>313</v>
      </c>
      <c r="B316" s="196"/>
      <c r="C316" s="196"/>
      <c r="D316" s="196"/>
      <c r="E316" s="196"/>
      <c r="F316" s="196"/>
      <c r="G316" s="196"/>
      <c r="H316" s="201" t="e">
        <f>F316+(F316*'3. Summay IN-OUT DSLAMS'!$A$4)</f>
        <v>#DIV/0!</v>
      </c>
    </row>
    <row r="317" spans="1:8" ht="14.25">
      <c r="A317" s="199">
        <v>314</v>
      </c>
      <c r="B317" s="196"/>
      <c r="C317" s="196"/>
      <c r="D317" s="196"/>
      <c r="E317" s="196"/>
      <c r="F317" s="196"/>
      <c r="G317" s="196"/>
      <c r="H317" s="201" t="e">
        <f>F317+(F317*'3. Summay IN-OUT DSLAMS'!$A$4)</f>
        <v>#DIV/0!</v>
      </c>
    </row>
    <row r="318" spans="1:8" ht="14.25">
      <c r="A318" s="199">
        <v>315</v>
      </c>
      <c r="B318" s="196"/>
      <c r="C318" s="196"/>
      <c r="D318" s="196"/>
      <c r="E318" s="196"/>
      <c r="F318" s="196"/>
      <c r="G318" s="196"/>
      <c r="H318" s="201" t="e">
        <f>F318+(F318*'3. Summay IN-OUT DSLAMS'!$A$4)</f>
        <v>#DIV/0!</v>
      </c>
    </row>
    <row r="319" spans="1:8" ht="14.25">
      <c r="A319" s="199">
        <v>316</v>
      </c>
      <c r="B319" s="196"/>
      <c r="C319" s="196"/>
      <c r="D319" s="196"/>
      <c r="E319" s="196"/>
      <c r="F319" s="196"/>
      <c r="G319" s="196"/>
      <c r="H319" s="201" t="e">
        <f>F319+(F319*'3. Summay IN-OUT DSLAMS'!$A$4)</f>
        <v>#DIV/0!</v>
      </c>
    </row>
    <row r="320" spans="1:8" ht="14.25">
      <c r="A320" s="199">
        <v>317</v>
      </c>
      <c r="B320" s="196"/>
      <c r="C320" s="196"/>
      <c r="D320" s="196"/>
      <c r="E320" s="196"/>
      <c r="F320" s="196"/>
      <c r="G320" s="196"/>
      <c r="H320" s="201" t="e">
        <f>F320+(F320*'3. Summay IN-OUT DSLAMS'!$A$4)</f>
        <v>#DIV/0!</v>
      </c>
    </row>
    <row r="321" spans="1:8" ht="14.25">
      <c r="A321" s="199">
        <v>318</v>
      </c>
      <c r="B321" s="196"/>
      <c r="C321" s="196"/>
      <c r="D321" s="196"/>
      <c r="E321" s="196"/>
      <c r="F321" s="196"/>
      <c r="G321" s="196"/>
      <c r="H321" s="201" t="e">
        <f>F321+(F321*'3. Summay IN-OUT DSLAMS'!$A$4)</f>
        <v>#DIV/0!</v>
      </c>
    </row>
    <row r="322" spans="1:8" ht="14.25">
      <c r="A322" s="199">
        <v>319</v>
      </c>
      <c r="B322" s="196"/>
      <c r="C322" s="196"/>
      <c r="D322" s="196"/>
      <c r="E322" s="196"/>
      <c r="F322" s="196"/>
      <c r="G322" s="196"/>
      <c r="H322" s="201" t="e">
        <f>F322+(F322*'3. Summay IN-OUT DSLAMS'!$A$4)</f>
        <v>#DIV/0!</v>
      </c>
    </row>
    <row r="323" spans="1:8" ht="14.25">
      <c r="A323" s="199">
        <v>320</v>
      </c>
      <c r="B323" s="196"/>
      <c r="C323" s="196"/>
      <c r="D323" s="196"/>
      <c r="E323" s="196"/>
      <c r="F323" s="196"/>
      <c r="G323" s="196"/>
      <c r="H323" s="201" t="e">
        <f>F323+(F323*'3. Summay IN-OUT DSLAMS'!$A$4)</f>
        <v>#DIV/0!</v>
      </c>
    </row>
    <row r="324" spans="1:8" ht="14.25">
      <c r="A324" s="199">
        <v>321</v>
      </c>
      <c r="B324" s="196"/>
      <c r="C324" s="196"/>
      <c r="D324" s="196"/>
      <c r="E324" s="196"/>
      <c r="F324" s="196"/>
      <c r="G324" s="196"/>
      <c r="H324" s="201" t="e">
        <f>F324+(F324*'3. Summay IN-OUT DSLAMS'!$A$4)</f>
        <v>#DIV/0!</v>
      </c>
    </row>
    <row r="325" spans="1:8" ht="14.25">
      <c r="A325" s="199">
        <v>322</v>
      </c>
      <c r="B325" s="196"/>
      <c r="C325" s="196"/>
      <c r="D325" s="196"/>
      <c r="E325" s="196"/>
      <c r="F325" s="196"/>
      <c r="G325" s="196"/>
      <c r="H325" s="201" t="e">
        <f>F325+(F325*'3. Summay IN-OUT DSLAMS'!$A$4)</f>
        <v>#DIV/0!</v>
      </c>
    </row>
    <row r="326" spans="1:8" ht="14.25">
      <c r="A326" s="199">
        <v>323</v>
      </c>
      <c r="B326" s="196"/>
      <c r="C326" s="196"/>
      <c r="D326" s="196"/>
      <c r="E326" s="196"/>
      <c r="F326" s="196"/>
      <c r="G326" s="196"/>
      <c r="H326" s="201" t="e">
        <f>F326+(F326*'3. Summay IN-OUT DSLAMS'!$A$4)</f>
        <v>#DIV/0!</v>
      </c>
    </row>
    <row r="327" spans="1:8" ht="14.25">
      <c r="A327" s="199">
        <v>324</v>
      </c>
      <c r="B327" s="196"/>
      <c r="C327" s="196"/>
      <c r="D327" s="196"/>
      <c r="E327" s="196"/>
      <c r="F327" s="196"/>
      <c r="G327" s="196"/>
      <c r="H327" s="201" t="e">
        <f>F327+(F327*'3. Summay IN-OUT DSLAMS'!$A$4)</f>
        <v>#DIV/0!</v>
      </c>
    </row>
    <row r="328" spans="1:8" ht="14.25">
      <c r="A328" s="199">
        <v>325</v>
      </c>
      <c r="B328" s="196"/>
      <c r="C328" s="196"/>
      <c r="D328" s="196"/>
      <c r="E328" s="196"/>
      <c r="F328" s="196"/>
      <c r="G328" s="196"/>
      <c r="H328" s="201" t="e">
        <f>F328+(F328*'3. Summay IN-OUT DSLAMS'!$A$4)</f>
        <v>#DIV/0!</v>
      </c>
    </row>
    <row r="329" spans="1:8" ht="14.25">
      <c r="A329" s="199">
        <v>326</v>
      </c>
      <c r="B329" s="196"/>
      <c r="C329" s="196"/>
      <c r="D329" s="196"/>
      <c r="E329" s="196"/>
      <c r="F329" s="196"/>
      <c r="G329" s="196"/>
      <c r="H329" s="201" t="e">
        <f>F329+(F329*'3. Summay IN-OUT DSLAMS'!$A$4)</f>
        <v>#DIV/0!</v>
      </c>
    </row>
    <row r="330" spans="1:8" ht="14.25">
      <c r="A330" s="199">
        <v>327</v>
      </c>
      <c r="B330" s="196"/>
      <c r="C330" s="196"/>
      <c r="D330" s="196"/>
      <c r="E330" s="196"/>
      <c r="F330" s="196"/>
      <c r="G330" s="196"/>
      <c r="H330" s="201" t="e">
        <f>F330+(F330*'3. Summay IN-OUT DSLAMS'!$A$4)</f>
        <v>#DIV/0!</v>
      </c>
    </row>
    <row r="331" spans="1:8" ht="14.25">
      <c r="A331" s="199">
        <v>328</v>
      </c>
      <c r="B331" s="196"/>
      <c r="C331" s="196"/>
      <c r="D331" s="196"/>
      <c r="E331" s="196"/>
      <c r="F331" s="196"/>
      <c r="G331" s="196"/>
      <c r="H331" s="201" t="e">
        <f>F331+(F331*'3. Summay IN-OUT DSLAMS'!$A$4)</f>
        <v>#DIV/0!</v>
      </c>
    </row>
    <row r="332" spans="1:8" ht="14.25">
      <c r="A332" s="199">
        <v>329</v>
      </c>
      <c r="B332" s="196"/>
      <c r="C332" s="196"/>
      <c r="D332" s="196"/>
      <c r="E332" s="196"/>
      <c r="F332" s="196"/>
      <c r="G332" s="196"/>
      <c r="H332" s="201" t="e">
        <f>F332+(F332*'3. Summay IN-OUT DSLAMS'!$A$4)</f>
        <v>#DIV/0!</v>
      </c>
    </row>
    <row r="333" spans="1:8" ht="14.25">
      <c r="A333" s="199">
        <v>330</v>
      </c>
      <c r="B333" s="196"/>
      <c r="C333" s="196"/>
      <c r="D333" s="196"/>
      <c r="E333" s="196"/>
      <c r="F333" s="196"/>
      <c r="G333" s="196"/>
      <c r="H333" s="201" t="e">
        <f>F333+(F333*'3. Summay IN-OUT DSLAMS'!$A$4)</f>
        <v>#DIV/0!</v>
      </c>
    </row>
    <row r="334" spans="1:8" ht="14.25">
      <c r="A334" s="199">
        <v>331</v>
      </c>
      <c r="B334" s="196"/>
      <c r="C334" s="196"/>
      <c r="D334" s="196"/>
      <c r="E334" s="196"/>
      <c r="F334" s="196"/>
      <c r="G334" s="196"/>
      <c r="H334" s="201" t="e">
        <f>F334+(F334*'3. Summay IN-OUT DSLAMS'!$A$4)</f>
        <v>#DIV/0!</v>
      </c>
    </row>
    <row r="335" spans="1:8" ht="14.25">
      <c r="A335" s="199">
        <v>332</v>
      </c>
      <c r="B335" s="196"/>
      <c r="C335" s="196"/>
      <c r="D335" s="196"/>
      <c r="E335" s="196"/>
      <c r="F335" s="196"/>
      <c r="G335" s="196"/>
      <c r="H335" s="201" t="e">
        <f>F335+(F335*'3. Summay IN-OUT DSLAMS'!$A$4)</f>
        <v>#DIV/0!</v>
      </c>
    </row>
    <row r="336" spans="1:8" ht="14.25">
      <c r="A336" s="199">
        <v>333</v>
      </c>
      <c r="B336" s="196"/>
      <c r="C336" s="228"/>
      <c r="D336" s="196"/>
      <c r="E336" s="196"/>
      <c r="F336" s="196"/>
      <c r="G336" s="196"/>
      <c r="H336" s="201" t="e">
        <f>F336+(F336*'3. Summay IN-OUT DSLAMS'!$A$4)</f>
        <v>#DIV/0!</v>
      </c>
    </row>
    <row r="337" spans="1:8" ht="14.25">
      <c r="A337" s="199">
        <v>334</v>
      </c>
      <c r="B337" s="196"/>
      <c r="C337" s="196"/>
      <c r="D337" s="196"/>
      <c r="E337" s="196"/>
      <c r="F337" s="196"/>
      <c r="G337" s="196"/>
      <c r="H337" s="201" t="e">
        <f>F337+(F337*'3. Summay IN-OUT DSLAMS'!$A$4)</f>
        <v>#DIV/0!</v>
      </c>
    </row>
    <row r="338" spans="1:8" ht="14.25">
      <c r="A338" s="199">
        <v>335</v>
      </c>
      <c r="B338" s="196"/>
      <c r="C338" s="228"/>
      <c r="D338" s="196"/>
      <c r="E338" s="196"/>
      <c r="F338" s="196"/>
      <c r="G338" s="196"/>
      <c r="H338" s="201" t="e">
        <f>F338+(F338*'3. Summay IN-OUT DSLAMS'!$A$4)</f>
        <v>#DIV/0!</v>
      </c>
    </row>
    <row r="339" spans="1:8" ht="14.25">
      <c r="A339" s="199">
        <v>336</v>
      </c>
      <c r="B339" s="196"/>
      <c r="C339" s="196"/>
      <c r="D339" s="196"/>
      <c r="E339" s="196"/>
      <c r="F339" s="196"/>
      <c r="G339" s="196"/>
      <c r="H339" s="201" t="e">
        <f>F339+(F339*'3. Summay IN-OUT DSLAMS'!$A$4)</f>
        <v>#DIV/0!</v>
      </c>
    </row>
    <row r="340" spans="1:8" ht="14.25">
      <c r="A340" s="199">
        <v>337</v>
      </c>
      <c r="B340" s="196"/>
      <c r="C340" s="196"/>
      <c r="D340" s="196"/>
      <c r="E340" s="196"/>
      <c r="F340" s="196"/>
      <c r="G340" s="196"/>
      <c r="H340" s="201" t="e">
        <f>F340+(F340*'3. Summay IN-OUT DSLAMS'!$A$4)</f>
        <v>#DIV/0!</v>
      </c>
    </row>
    <row r="341" spans="1:8" ht="14.25">
      <c r="A341" s="199">
        <v>338</v>
      </c>
      <c r="B341" s="196"/>
      <c r="C341" s="196"/>
      <c r="D341" s="196"/>
      <c r="E341" s="196"/>
      <c r="F341" s="196"/>
      <c r="G341" s="196"/>
      <c r="H341" s="201" t="e">
        <f>F341+(F341*'3. Summay IN-OUT DSLAMS'!$A$4)</f>
        <v>#DIV/0!</v>
      </c>
    </row>
    <row r="342" spans="1:8" ht="14.25">
      <c r="A342" s="199">
        <v>339</v>
      </c>
      <c r="B342" s="196"/>
      <c r="C342" s="196"/>
      <c r="D342" s="196"/>
      <c r="E342" s="196"/>
      <c r="F342" s="196"/>
      <c r="G342" s="196"/>
      <c r="H342" s="201" t="e">
        <f>F342+(F342*'3. Summay IN-OUT DSLAMS'!$A$4)</f>
        <v>#DIV/0!</v>
      </c>
    </row>
    <row r="343" spans="1:8" ht="14.25">
      <c r="A343" s="199">
        <v>340</v>
      </c>
      <c r="B343" s="196"/>
      <c r="C343" s="196"/>
      <c r="D343" s="196"/>
      <c r="E343" s="196"/>
      <c r="F343" s="196"/>
      <c r="G343" s="196"/>
      <c r="H343" s="201" t="e">
        <f>F343+(F343*'3. Summay IN-OUT DSLAMS'!$A$4)</f>
        <v>#DIV/0!</v>
      </c>
    </row>
    <row r="344" spans="1:8" ht="14.25">
      <c r="A344" s="199">
        <v>341</v>
      </c>
      <c r="B344" s="196"/>
      <c r="C344" s="196"/>
      <c r="D344" s="196"/>
      <c r="E344" s="196"/>
      <c r="F344" s="196"/>
      <c r="G344" s="196"/>
      <c r="H344" s="201" t="e">
        <f>F344+(F344*'3. Summay IN-OUT DSLAMS'!$A$4)</f>
        <v>#DIV/0!</v>
      </c>
    </row>
    <row r="345" spans="1:8" ht="14.25">
      <c r="A345" s="199">
        <v>342</v>
      </c>
      <c r="B345" s="196"/>
      <c r="C345" s="196"/>
      <c r="D345" s="196"/>
      <c r="E345" s="196"/>
      <c r="F345" s="196"/>
      <c r="G345" s="196"/>
      <c r="H345" s="201" t="e">
        <f>F345+(F345*'3. Summay IN-OUT DSLAMS'!$A$4)</f>
        <v>#DIV/0!</v>
      </c>
    </row>
    <row r="346" spans="1:8" ht="14.25">
      <c r="A346" s="199">
        <v>343</v>
      </c>
      <c r="B346" s="196"/>
      <c r="C346" s="196"/>
      <c r="D346" s="196"/>
      <c r="E346" s="196"/>
      <c r="F346" s="196"/>
      <c r="G346" s="196"/>
      <c r="H346" s="201" t="e">
        <f>F346+(F346*'3. Summay IN-OUT DSLAMS'!$A$4)</f>
        <v>#DIV/0!</v>
      </c>
    </row>
    <row r="347" spans="1:8" ht="14.25">
      <c r="A347" s="199">
        <v>344</v>
      </c>
      <c r="B347" s="196"/>
      <c r="C347" s="196"/>
      <c r="D347" s="196"/>
      <c r="E347" s="196"/>
      <c r="F347" s="196"/>
      <c r="G347" s="196"/>
      <c r="H347" s="201" t="e">
        <f>F347+(F347*'3. Summay IN-OUT DSLAMS'!$A$4)</f>
        <v>#DIV/0!</v>
      </c>
    </row>
    <row r="348" spans="1:8" ht="14.25">
      <c r="A348" s="199">
        <v>345</v>
      </c>
      <c r="B348" s="196"/>
      <c r="C348" s="196"/>
      <c r="D348" s="196"/>
      <c r="E348" s="196"/>
      <c r="F348" s="196"/>
      <c r="G348" s="196"/>
      <c r="H348" s="201" t="e">
        <f>F348+(F348*'3. Summay IN-OUT DSLAMS'!$A$4)</f>
        <v>#DIV/0!</v>
      </c>
    </row>
    <row r="349" spans="1:8" ht="14.25">
      <c r="A349" s="199">
        <v>346</v>
      </c>
      <c r="B349" s="196"/>
      <c r="C349" s="196"/>
      <c r="D349" s="196"/>
      <c r="E349" s="196"/>
      <c r="F349" s="196"/>
      <c r="G349" s="196"/>
      <c r="H349" s="201" t="e">
        <f>F349+(F349*'3. Summay IN-OUT DSLAMS'!$A$4)</f>
        <v>#DIV/0!</v>
      </c>
    </row>
    <row r="350" spans="1:8" ht="14.25">
      <c r="A350" s="199">
        <v>347</v>
      </c>
      <c r="B350" s="196"/>
      <c r="C350" s="196"/>
      <c r="D350" s="196"/>
      <c r="E350" s="196"/>
      <c r="F350" s="196"/>
      <c r="G350" s="196"/>
      <c r="H350" s="201" t="e">
        <f>F350+(F350*'3. Summay IN-OUT DSLAMS'!$A$4)</f>
        <v>#DIV/0!</v>
      </c>
    </row>
    <row r="351" spans="1:8" ht="14.25">
      <c r="A351" s="199">
        <v>348</v>
      </c>
      <c r="B351" s="196"/>
      <c r="C351" s="196"/>
      <c r="D351" s="196"/>
      <c r="E351" s="196"/>
      <c r="F351" s="196"/>
      <c r="G351" s="196"/>
      <c r="H351" s="201" t="e">
        <f>F351+(F351*'3. Summay IN-OUT DSLAMS'!$A$4)</f>
        <v>#DIV/0!</v>
      </c>
    </row>
    <row r="352" spans="1:8" ht="14.25">
      <c r="A352" s="199">
        <v>349</v>
      </c>
      <c r="B352" s="196"/>
      <c r="C352" s="196"/>
      <c r="D352" s="196"/>
      <c r="E352" s="196"/>
      <c r="F352" s="196"/>
      <c r="G352" s="196"/>
      <c r="H352" s="201" t="e">
        <f>F352+(F352*'3. Summay IN-OUT DSLAMS'!$A$4)</f>
        <v>#DIV/0!</v>
      </c>
    </row>
    <row r="353" spans="1:8" ht="14.25">
      <c r="A353" s="199">
        <v>350</v>
      </c>
      <c r="B353" s="196"/>
      <c r="C353" s="196"/>
      <c r="D353" s="196"/>
      <c r="E353" s="196"/>
      <c r="F353" s="196"/>
      <c r="G353" s="196"/>
      <c r="H353" s="201" t="e">
        <f>F353+(F353*'3. Summay IN-OUT DSLAMS'!$A$4)</f>
        <v>#DIV/0!</v>
      </c>
    </row>
    <row r="354" spans="1:8" ht="14.25">
      <c r="A354" s="199">
        <v>351</v>
      </c>
      <c r="B354" s="196"/>
      <c r="C354" s="196"/>
      <c r="D354" s="196"/>
      <c r="E354" s="196"/>
      <c r="F354" s="196"/>
      <c r="G354" s="196"/>
      <c r="H354" s="201" t="e">
        <f>F354+(F354*'3. Summay IN-OUT DSLAMS'!$A$4)</f>
        <v>#DIV/0!</v>
      </c>
    </row>
    <row r="355" spans="1:8" ht="14.25">
      <c r="A355" s="199">
        <v>352</v>
      </c>
      <c r="B355" s="196"/>
      <c r="C355" s="196"/>
      <c r="D355" s="196"/>
      <c r="E355" s="196"/>
      <c r="F355" s="196"/>
      <c r="G355" s="196"/>
      <c r="H355" s="201" t="e">
        <f>F355+(F355*'3. Summay IN-OUT DSLAMS'!$A$4)</f>
        <v>#DIV/0!</v>
      </c>
    </row>
    <row r="356" spans="1:8" ht="14.25">
      <c r="A356" s="199">
        <v>353</v>
      </c>
      <c r="B356" s="196"/>
      <c r="C356" s="196"/>
      <c r="D356" s="196"/>
      <c r="E356" s="196"/>
      <c r="F356" s="196"/>
      <c r="G356" s="196"/>
      <c r="H356" s="201" t="e">
        <f>F356+(F356*'3. Summay IN-OUT DSLAMS'!$A$4)</f>
        <v>#DIV/0!</v>
      </c>
    </row>
    <row r="357" spans="1:8" ht="14.25">
      <c r="A357" s="199">
        <v>354</v>
      </c>
      <c r="B357" s="196"/>
      <c r="C357" s="196"/>
      <c r="D357" s="196"/>
      <c r="E357" s="196"/>
      <c r="F357" s="196"/>
      <c r="G357" s="196"/>
      <c r="H357" s="201" t="e">
        <f>F357+(F357*'3. Summay IN-OUT DSLAMS'!$A$4)</f>
        <v>#DIV/0!</v>
      </c>
    </row>
    <row r="358" spans="1:8" ht="14.25">
      <c r="A358" s="199">
        <v>355</v>
      </c>
      <c r="B358" s="196"/>
      <c r="C358" s="196"/>
      <c r="D358" s="196"/>
      <c r="E358" s="196"/>
      <c r="F358" s="196"/>
      <c r="G358" s="196"/>
      <c r="H358" s="201" t="e">
        <f>F358+(F358*'3. Summay IN-OUT DSLAMS'!$A$4)</f>
        <v>#DIV/0!</v>
      </c>
    </row>
    <row r="359" spans="1:8" ht="14.25">
      <c r="A359" s="199">
        <v>356</v>
      </c>
      <c r="B359" s="196"/>
      <c r="C359" s="196"/>
      <c r="D359" s="196"/>
      <c r="E359" s="196"/>
      <c r="F359" s="196"/>
      <c r="G359" s="196"/>
      <c r="H359" s="201" t="e">
        <f>F359+(F359*'3. Summay IN-OUT DSLAMS'!$A$4)</f>
        <v>#DIV/0!</v>
      </c>
    </row>
    <row r="360" spans="1:8" ht="14.25">
      <c r="A360" s="199">
        <v>357</v>
      </c>
      <c r="B360" s="196"/>
      <c r="C360" s="196"/>
      <c r="D360" s="196"/>
      <c r="E360" s="196"/>
      <c r="F360" s="196"/>
      <c r="G360" s="196"/>
      <c r="H360" s="201" t="e">
        <f>F360+(F360*'3. Summay IN-OUT DSLAMS'!$A$4)</f>
        <v>#DIV/0!</v>
      </c>
    </row>
    <row r="361" spans="1:8" ht="14.25">
      <c r="A361" s="199">
        <v>358</v>
      </c>
      <c r="B361" s="196"/>
      <c r="C361" s="196"/>
      <c r="D361" s="196"/>
      <c r="E361" s="196"/>
      <c r="F361" s="196"/>
      <c r="G361" s="196"/>
      <c r="H361" s="201" t="e">
        <f>F361+(F361*'3. Summay IN-OUT DSLAMS'!$A$4)</f>
        <v>#DIV/0!</v>
      </c>
    </row>
    <row r="362" spans="1:8" ht="14.25">
      <c r="A362" s="199">
        <v>359</v>
      </c>
      <c r="B362" s="196"/>
      <c r="C362" s="196"/>
      <c r="D362" s="196"/>
      <c r="E362" s="196"/>
      <c r="F362" s="196"/>
      <c r="G362" s="196"/>
      <c r="H362" s="201" t="e">
        <f>F362+(F362*'3. Summay IN-OUT DSLAMS'!$A$4)</f>
        <v>#DIV/0!</v>
      </c>
    </row>
    <row r="363" spans="1:8" ht="14.25">
      <c r="A363" s="199">
        <v>360</v>
      </c>
      <c r="B363" s="196"/>
      <c r="C363" s="196"/>
      <c r="D363" s="196"/>
      <c r="E363" s="196"/>
      <c r="F363" s="196"/>
      <c r="G363" s="196"/>
      <c r="H363" s="201" t="e">
        <f>F363+(F363*'3. Summay IN-OUT DSLAMS'!$A$4)</f>
        <v>#DIV/0!</v>
      </c>
    </row>
    <row r="364" spans="1:8" ht="14.25">
      <c r="A364" s="199">
        <v>361</v>
      </c>
      <c r="B364" s="196"/>
      <c r="C364" s="196"/>
      <c r="D364" s="196"/>
      <c r="E364" s="196"/>
      <c r="F364" s="196"/>
      <c r="G364" s="196"/>
      <c r="H364" s="201" t="e">
        <f>F364+(F364*'3. Summay IN-OUT DSLAMS'!$A$4)</f>
        <v>#DIV/0!</v>
      </c>
    </row>
    <row r="365" spans="1:8" ht="14.25">
      <c r="A365" s="199">
        <v>362</v>
      </c>
      <c r="B365" s="196"/>
      <c r="C365" s="196"/>
      <c r="D365" s="196"/>
      <c r="E365" s="196"/>
      <c r="F365" s="196"/>
      <c r="G365" s="196"/>
      <c r="H365" s="201" t="e">
        <f>F365+(F365*'3. Summay IN-OUT DSLAMS'!$A$4)</f>
        <v>#DIV/0!</v>
      </c>
    </row>
    <row r="366" spans="1:8" ht="14.25">
      <c r="A366" s="199">
        <v>363</v>
      </c>
      <c r="B366" s="196"/>
      <c r="C366" s="196"/>
      <c r="D366" s="196"/>
      <c r="E366" s="196"/>
      <c r="F366" s="196"/>
      <c r="G366" s="196"/>
      <c r="H366" s="201" t="e">
        <f>F366+(F366*'3. Summay IN-OUT DSLAMS'!$A$4)</f>
        <v>#DIV/0!</v>
      </c>
    </row>
    <row r="367" spans="1:8" ht="14.25">
      <c r="A367" s="199">
        <v>364</v>
      </c>
      <c r="B367" s="196"/>
      <c r="C367" s="196"/>
      <c r="D367" s="196"/>
      <c r="E367" s="196"/>
      <c r="F367" s="196"/>
      <c r="G367" s="196"/>
      <c r="H367" s="201" t="e">
        <f>F367+(F367*'3. Summay IN-OUT DSLAMS'!$A$4)</f>
        <v>#DIV/0!</v>
      </c>
    </row>
    <row r="368" spans="1:8" ht="14.25">
      <c r="A368" s="199">
        <v>365</v>
      </c>
      <c r="B368" s="196"/>
      <c r="C368" s="196"/>
      <c r="D368" s="196"/>
      <c r="E368" s="196"/>
      <c r="F368" s="196"/>
      <c r="G368" s="196"/>
      <c r="H368" s="201" t="e">
        <f>F368+(F368*'3. Summay IN-OUT DSLAMS'!$A$4)</f>
        <v>#DIV/0!</v>
      </c>
    </row>
    <row r="369" spans="1:8" ht="14.25">
      <c r="A369" s="199">
        <v>366</v>
      </c>
      <c r="B369" s="196"/>
      <c r="C369" s="196"/>
      <c r="D369" s="196"/>
      <c r="E369" s="196"/>
      <c r="F369" s="196"/>
      <c r="G369" s="196"/>
      <c r="H369" s="201" t="e">
        <f>F369+(F369*'3. Summay IN-OUT DSLAMS'!$A$4)</f>
        <v>#DIV/0!</v>
      </c>
    </row>
    <row r="370" spans="1:8" ht="14.25">
      <c r="A370" s="199">
        <v>367</v>
      </c>
      <c r="B370" s="196"/>
      <c r="C370" s="196"/>
      <c r="D370" s="196"/>
      <c r="E370" s="196"/>
      <c r="F370" s="196"/>
      <c r="G370" s="196"/>
      <c r="H370" s="201" t="e">
        <f>F370+(F370*'3. Summay IN-OUT DSLAMS'!$A$4)</f>
        <v>#DIV/0!</v>
      </c>
    </row>
    <row r="371" spans="1:8" ht="14.25">
      <c r="A371" s="199">
        <v>368</v>
      </c>
      <c r="B371" s="196"/>
      <c r="C371" s="196"/>
      <c r="D371" s="196"/>
      <c r="E371" s="196"/>
      <c r="F371" s="196"/>
      <c r="G371" s="196"/>
      <c r="H371" s="201" t="e">
        <f>F371+(F371*'3. Summay IN-OUT DSLAMS'!$A$4)</f>
        <v>#DIV/0!</v>
      </c>
    </row>
    <row r="372" spans="1:8" ht="14.25">
      <c r="A372" s="199">
        <v>369</v>
      </c>
      <c r="B372" s="196"/>
      <c r="C372" s="196"/>
      <c r="D372" s="196"/>
      <c r="E372" s="196"/>
      <c r="F372" s="196"/>
      <c r="G372" s="196"/>
      <c r="H372" s="201" t="e">
        <f>F372+(F372*'3. Summay IN-OUT DSLAMS'!$A$4)</f>
        <v>#DIV/0!</v>
      </c>
    </row>
    <row r="373" spans="1:8" ht="14.25">
      <c r="A373" s="199">
        <v>370</v>
      </c>
      <c r="B373" s="196"/>
      <c r="C373" s="196"/>
      <c r="D373" s="196"/>
      <c r="E373" s="196"/>
      <c r="F373" s="196"/>
      <c r="G373" s="196"/>
      <c r="H373" s="201" t="e">
        <f>F373+(F373*'3. Summay IN-OUT DSLAMS'!$A$4)</f>
        <v>#DIV/0!</v>
      </c>
    </row>
    <row r="374" spans="1:8" ht="14.25">
      <c r="A374" s="199">
        <v>371</v>
      </c>
      <c r="B374" s="196"/>
      <c r="C374" s="196"/>
      <c r="D374" s="196"/>
      <c r="E374" s="196"/>
      <c r="F374" s="196"/>
      <c r="G374" s="196"/>
      <c r="H374" s="201" t="e">
        <f>F374+(F374*'3. Summay IN-OUT DSLAMS'!$A$4)</f>
        <v>#DIV/0!</v>
      </c>
    </row>
    <row r="375" spans="1:8" ht="14.25">
      <c r="A375" s="199">
        <v>372</v>
      </c>
      <c r="B375" s="196"/>
      <c r="C375" s="196"/>
      <c r="D375" s="196"/>
      <c r="E375" s="196"/>
      <c r="F375" s="196"/>
      <c r="G375" s="196"/>
      <c r="H375" s="201" t="e">
        <f>F375+(F375*'3. Summay IN-OUT DSLAMS'!$A$4)</f>
        <v>#DIV/0!</v>
      </c>
    </row>
    <row r="376" spans="1:8" ht="14.25">
      <c r="A376" s="199">
        <v>373</v>
      </c>
      <c r="B376" s="196"/>
      <c r="C376" s="196"/>
      <c r="D376" s="196"/>
      <c r="E376" s="196"/>
      <c r="F376" s="196"/>
      <c r="G376" s="196"/>
      <c r="H376" s="201" t="e">
        <f>F376+(F376*'3. Summay IN-OUT DSLAMS'!$A$4)</f>
        <v>#DIV/0!</v>
      </c>
    </row>
    <row r="377" spans="1:8" ht="14.25">
      <c r="A377" s="199">
        <v>374</v>
      </c>
      <c r="B377" s="196"/>
      <c r="C377" s="196"/>
      <c r="D377" s="196"/>
      <c r="E377" s="196"/>
      <c r="F377" s="196"/>
      <c r="G377" s="196"/>
      <c r="H377" s="201" t="e">
        <f>F377+(F377*'3. Summay IN-OUT DSLAMS'!$A$4)</f>
        <v>#DIV/0!</v>
      </c>
    </row>
    <row r="378" spans="1:8" ht="14.25">
      <c r="A378" s="199">
        <v>375</v>
      </c>
      <c r="B378" s="196"/>
      <c r="C378" s="196"/>
      <c r="D378" s="196"/>
      <c r="E378" s="196"/>
      <c r="F378" s="196"/>
      <c r="G378" s="196"/>
      <c r="H378" s="201" t="e">
        <f>F378+(F378*'3. Summay IN-OUT DSLAMS'!$A$4)</f>
        <v>#DIV/0!</v>
      </c>
    </row>
    <row r="379" spans="1:8" ht="14.25">
      <c r="A379" s="199">
        <v>376</v>
      </c>
      <c r="B379" s="196"/>
      <c r="C379" s="196"/>
      <c r="D379" s="196"/>
      <c r="E379" s="196"/>
      <c r="F379" s="196"/>
      <c r="G379" s="196"/>
      <c r="H379" s="201" t="e">
        <f>F379+(F379*'3. Summay IN-OUT DSLAMS'!$A$4)</f>
        <v>#DIV/0!</v>
      </c>
    </row>
    <row r="380" spans="1:8" ht="14.25">
      <c r="A380" s="199">
        <v>377</v>
      </c>
      <c r="B380" s="196"/>
      <c r="C380" s="196"/>
      <c r="D380" s="196"/>
      <c r="E380" s="196"/>
      <c r="F380" s="196"/>
      <c r="G380" s="196"/>
      <c r="H380" s="201" t="e">
        <f>F380+(F380*'3. Summay IN-OUT DSLAMS'!$A$4)</f>
        <v>#DIV/0!</v>
      </c>
    </row>
    <row r="381" spans="1:8" ht="14.25">
      <c r="A381" s="199">
        <v>378</v>
      </c>
      <c r="B381" s="196"/>
      <c r="C381" s="196"/>
      <c r="D381" s="196"/>
      <c r="E381" s="196"/>
      <c r="F381" s="196"/>
      <c r="G381" s="196"/>
      <c r="H381" s="201" t="e">
        <f>F381+(F381*'3. Summay IN-OUT DSLAMS'!$A$4)</f>
        <v>#DIV/0!</v>
      </c>
    </row>
    <row r="382" spans="1:8" ht="14.25">
      <c r="A382" s="199">
        <v>379</v>
      </c>
      <c r="B382" s="196"/>
      <c r="C382" s="196"/>
      <c r="D382" s="196"/>
      <c r="E382" s="196"/>
      <c r="F382" s="196"/>
      <c r="G382" s="196"/>
      <c r="H382" s="201" t="e">
        <f>F382+(F382*'3. Summay IN-OUT DSLAMS'!$A$4)</f>
        <v>#DIV/0!</v>
      </c>
    </row>
    <row r="383" spans="1:8" ht="14.25">
      <c r="A383" s="199">
        <v>380</v>
      </c>
      <c r="B383" s="196"/>
      <c r="C383" s="196"/>
      <c r="D383" s="196"/>
      <c r="E383" s="196"/>
      <c r="F383" s="196"/>
      <c r="G383" s="196"/>
      <c r="H383" s="201" t="e">
        <f>F383+(F383*'3. Summay IN-OUT DSLAMS'!$A$4)</f>
        <v>#DIV/0!</v>
      </c>
    </row>
    <row r="384" spans="1:8" ht="14.25">
      <c r="A384" s="199">
        <v>381</v>
      </c>
      <c r="B384" s="196"/>
      <c r="C384" s="196"/>
      <c r="D384" s="196"/>
      <c r="E384" s="196"/>
      <c r="F384" s="196"/>
      <c r="G384" s="196"/>
      <c r="H384" s="201" t="e">
        <f>F384+(F384*'3. Summay IN-OUT DSLAMS'!$A$4)</f>
        <v>#DIV/0!</v>
      </c>
    </row>
    <row r="385" spans="1:8" ht="14.25">
      <c r="A385" s="199">
        <v>382</v>
      </c>
      <c r="B385" s="196"/>
      <c r="C385" s="196"/>
      <c r="D385" s="196"/>
      <c r="E385" s="196"/>
      <c r="F385" s="196"/>
      <c r="G385" s="196"/>
      <c r="H385" s="201" t="e">
        <f>F385+(F385*'3. Summay IN-OUT DSLAMS'!$A$4)</f>
        <v>#DIV/0!</v>
      </c>
    </row>
    <row r="386" spans="1:8" ht="14.25">
      <c r="A386" s="199">
        <v>383</v>
      </c>
      <c r="B386" s="196"/>
      <c r="C386" s="196"/>
      <c r="D386" s="196"/>
      <c r="E386" s="196"/>
      <c r="F386" s="196"/>
      <c r="G386" s="196"/>
      <c r="H386" s="201" t="e">
        <f>F386+(F386*'3. Summay IN-OUT DSLAMS'!$A$4)</f>
        <v>#DIV/0!</v>
      </c>
    </row>
    <row r="387" spans="1:8" ht="14.25">
      <c r="A387" s="199">
        <v>384</v>
      </c>
      <c r="B387" s="196"/>
      <c r="C387" s="196"/>
      <c r="D387" s="196"/>
      <c r="E387" s="196"/>
      <c r="F387" s="196"/>
      <c r="G387" s="196"/>
      <c r="H387" s="201" t="e">
        <f>F387+(F387*'3. Summay IN-OUT DSLAMS'!$A$4)</f>
        <v>#DIV/0!</v>
      </c>
    </row>
    <row r="388" spans="1:8" ht="14.25">
      <c r="A388" s="199">
        <v>385</v>
      </c>
      <c r="B388" s="196"/>
      <c r="C388" s="196"/>
      <c r="D388" s="196"/>
      <c r="E388" s="196"/>
      <c r="F388" s="196"/>
      <c r="G388" s="196"/>
      <c r="H388" s="201" t="e">
        <f>F388+(F388*'3. Summay IN-OUT DSLAMS'!$A$4)</f>
        <v>#DIV/0!</v>
      </c>
    </row>
    <row r="389" spans="1:8" ht="14.25">
      <c r="A389" s="199">
        <v>386</v>
      </c>
      <c r="B389" s="196"/>
      <c r="C389" s="196"/>
      <c r="D389" s="196"/>
      <c r="E389" s="196"/>
      <c r="F389" s="196"/>
      <c r="G389" s="196"/>
      <c r="H389" s="201" t="e">
        <f>F389+(F389*'3. Summay IN-OUT DSLAMS'!$A$4)</f>
        <v>#DIV/0!</v>
      </c>
    </row>
    <row r="390" spans="1:8" ht="14.25">
      <c r="A390" s="199">
        <v>387</v>
      </c>
      <c r="B390" s="196"/>
      <c r="C390" s="196"/>
      <c r="D390" s="196"/>
      <c r="E390" s="196"/>
      <c r="F390" s="196"/>
      <c r="G390" s="196"/>
      <c r="H390" s="201" t="e">
        <f>F390+(F390*'3. Summay IN-OUT DSLAMS'!$A$4)</f>
        <v>#DIV/0!</v>
      </c>
    </row>
    <row r="391" spans="1:8" ht="14.25">
      <c r="A391" s="199">
        <v>388</v>
      </c>
      <c r="B391" s="196"/>
      <c r="C391" s="196"/>
      <c r="D391" s="196"/>
      <c r="E391" s="196"/>
      <c r="F391" s="196"/>
      <c r="G391" s="196"/>
      <c r="H391" s="201" t="e">
        <f>F391+(F391*'3. Summay IN-OUT DSLAMS'!$A$4)</f>
        <v>#DIV/0!</v>
      </c>
    </row>
    <row r="392" spans="1:8" ht="14.25">
      <c r="A392" s="199">
        <v>389</v>
      </c>
      <c r="B392" s="196"/>
      <c r="C392" s="196"/>
      <c r="D392" s="196"/>
      <c r="E392" s="196"/>
      <c r="F392" s="196"/>
      <c r="G392" s="196"/>
      <c r="H392" s="201" t="e">
        <f>F392+(F392*'3. Summay IN-OUT DSLAMS'!$A$4)</f>
        <v>#DIV/0!</v>
      </c>
    </row>
    <row r="393" spans="1:8" ht="14.25">
      <c r="A393" s="199">
        <v>390</v>
      </c>
      <c r="B393" s="196"/>
      <c r="C393" s="196"/>
      <c r="D393" s="196"/>
      <c r="E393" s="196"/>
      <c r="F393" s="196"/>
      <c r="G393" s="196"/>
      <c r="H393" s="201" t="e">
        <f>F393+(F393*'3. Summay IN-OUT DSLAMS'!$A$4)</f>
        <v>#DIV/0!</v>
      </c>
    </row>
    <row r="394" spans="1:8" ht="14.25">
      <c r="A394" s="199">
        <v>391</v>
      </c>
      <c r="B394" s="196"/>
      <c r="C394" s="196"/>
      <c r="D394" s="196"/>
      <c r="E394" s="196"/>
      <c r="F394" s="196"/>
      <c r="G394" s="196"/>
      <c r="H394" s="201" t="e">
        <f>F394+(F394*'3. Summay IN-OUT DSLAMS'!$A$4)</f>
        <v>#DIV/0!</v>
      </c>
    </row>
    <row r="395" spans="1:8" ht="14.25">
      <c r="A395" s="199">
        <v>392</v>
      </c>
      <c r="B395" s="196"/>
      <c r="C395" s="196"/>
      <c r="D395" s="196"/>
      <c r="E395" s="196"/>
      <c r="F395" s="196"/>
      <c r="G395" s="196"/>
      <c r="H395" s="201" t="e">
        <f>F395+(F395*'3. Summay IN-OUT DSLAMS'!$A$4)</f>
        <v>#DIV/0!</v>
      </c>
    </row>
    <row r="396" spans="1:8" ht="14.25">
      <c r="A396" s="199">
        <v>393</v>
      </c>
      <c r="B396" s="196"/>
      <c r="C396" s="196"/>
      <c r="D396" s="196"/>
      <c r="E396" s="196"/>
      <c r="F396" s="196"/>
      <c r="G396" s="196"/>
      <c r="H396" s="201" t="e">
        <f>F396+(F396*'3. Summay IN-OUT DSLAMS'!$A$4)</f>
        <v>#DIV/0!</v>
      </c>
    </row>
    <row r="397" spans="1:8" ht="14.25">
      <c r="A397" s="199">
        <v>394</v>
      </c>
      <c r="B397" s="196"/>
      <c r="C397" s="196"/>
      <c r="D397" s="196"/>
      <c r="E397" s="196"/>
      <c r="F397" s="196"/>
      <c r="G397" s="196"/>
      <c r="H397" s="201" t="e">
        <f>F397+(F397*'3. Summay IN-OUT DSLAMS'!$A$4)</f>
        <v>#DIV/0!</v>
      </c>
    </row>
    <row r="398" spans="1:8" ht="14.25">
      <c r="A398" s="199">
        <v>395</v>
      </c>
      <c r="B398" s="196"/>
      <c r="C398" s="196"/>
      <c r="D398" s="196"/>
      <c r="E398" s="196"/>
      <c r="F398" s="196"/>
      <c r="G398" s="196"/>
      <c r="H398" s="201" t="e">
        <f>F398+(F398*'3. Summay IN-OUT DSLAMS'!$A$4)</f>
        <v>#DIV/0!</v>
      </c>
    </row>
    <row r="399" spans="1:8" ht="14.25">
      <c r="A399" s="199">
        <v>396</v>
      </c>
      <c r="B399" s="196"/>
      <c r="C399" s="228"/>
      <c r="D399" s="196"/>
      <c r="E399" s="196"/>
      <c r="F399" s="196"/>
      <c r="G399" s="196"/>
      <c r="H399" s="201" t="e">
        <f>F399+(F399*'3. Summay IN-OUT DSLAMS'!$A$4)</f>
        <v>#DIV/0!</v>
      </c>
    </row>
    <row r="400" spans="1:8" ht="14.25">
      <c r="A400" s="199">
        <v>397</v>
      </c>
      <c r="B400" s="196"/>
      <c r="C400" s="196"/>
      <c r="D400" s="196"/>
      <c r="E400" s="196"/>
      <c r="F400" s="196"/>
      <c r="G400" s="196"/>
      <c r="H400" s="201" t="e">
        <f>F400+(F400*'3. Summay IN-OUT DSLAMS'!$A$4)</f>
        <v>#DIV/0!</v>
      </c>
    </row>
    <row r="401" spans="1:8" ht="14.25">
      <c r="A401" s="199">
        <v>398</v>
      </c>
      <c r="B401" s="196"/>
      <c r="C401" s="196"/>
      <c r="D401" s="196"/>
      <c r="E401" s="196"/>
      <c r="F401" s="196"/>
      <c r="G401" s="196"/>
      <c r="H401" s="201" t="e">
        <f>F401+(F401*'3. Summay IN-OUT DSLAMS'!$A$4)</f>
        <v>#DIV/0!</v>
      </c>
    </row>
    <row r="402" spans="1:8" ht="14.25">
      <c r="A402" s="199">
        <v>399</v>
      </c>
      <c r="B402" s="196"/>
      <c r="C402" s="196"/>
      <c r="D402" s="196"/>
      <c r="E402" s="196"/>
      <c r="F402" s="196"/>
      <c r="G402" s="196"/>
      <c r="H402" s="201" t="e">
        <f>F402+(F402*'3. Summay IN-OUT DSLAMS'!$A$4)</f>
        <v>#DIV/0!</v>
      </c>
    </row>
    <row r="403" spans="1:8" ht="14.25">
      <c r="A403" s="199">
        <v>400</v>
      </c>
      <c r="B403" s="196"/>
      <c r="C403" s="196"/>
      <c r="D403" s="196"/>
      <c r="E403" s="196"/>
      <c r="F403" s="196"/>
      <c r="G403" s="196"/>
      <c r="H403" s="201" t="e">
        <f>F403+(F403*'3. Summay IN-OUT DSLAMS'!$A$4)</f>
        <v>#DIV/0!</v>
      </c>
    </row>
    <row r="404" spans="1:8" ht="14.25">
      <c r="A404" s="199">
        <v>401</v>
      </c>
      <c r="B404" s="196"/>
      <c r="C404" s="196"/>
      <c r="D404" s="196"/>
      <c r="E404" s="196"/>
      <c r="F404" s="196"/>
      <c r="G404" s="196"/>
      <c r="H404" s="201" t="e">
        <f>F404+(F404*'3. Summay IN-OUT DSLAMS'!$A$4)</f>
        <v>#DIV/0!</v>
      </c>
    </row>
    <row r="405" spans="1:8" ht="14.25">
      <c r="A405" s="199">
        <v>402</v>
      </c>
      <c r="B405" s="196"/>
      <c r="C405" s="196"/>
      <c r="D405" s="196"/>
      <c r="E405" s="196"/>
      <c r="F405" s="196"/>
      <c r="G405" s="196"/>
      <c r="H405" s="201" t="e">
        <f>F405+(F405*'3. Summay IN-OUT DSLAMS'!$A$4)</f>
        <v>#DIV/0!</v>
      </c>
    </row>
    <row r="406" spans="1:8" ht="14.25">
      <c r="A406" s="199">
        <v>403</v>
      </c>
      <c r="B406" s="196"/>
      <c r="C406" s="196"/>
      <c r="D406" s="196"/>
      <c r="E406" s="196"/>
      <c r="F406" s="196"/>
      <c r="G406" s="196"/>
      <c r="H406" s="201" t="e">
        <f>F406+(F406*'3. Summay IN-OUT DSLAMS'!$A$4)</f>
        <v>#DIV/0!</v>
      </c>
    </row>
    <row r="407" spans="1:8" ht="14.25">
      <c r="A407" s="199">
        <v>404</v>
      </c>
      <c r="B407" s="196"/>
      <c r="C407" s="196"/>
      <c r="D407" s="196"/>
      <c r="E407" s="196"/>
      <c r="F407" s="196"/>
      <c r="G407" s="196"/>
      <c r="H407" s="201" t="e">
        <f>F407+(F407*'3. Summay IN-OUT DSLAMS'!$A$4)</f>
        <v>#DIV/0!</v>
      </c>
    </row>
    <row r="408" spans="1:8" ht="14.25">
      <c r="A408" s="199">
        <v>405</v>
      </c>
      <c r="B408" s="196"/>
      <c r="C408" s="196"/>
      <c r="D408" s="196"/>
      <c r="E408" s="196"/>
      <c r="F408" s="196"/>
      <c r="G408" s="196"/>
      <c r="H408" s="201" t="e">
        <f>F408+(F408*'3. Summay IN-OUT DSLAMS'!$A$4)</f>
        <v>#DIV/0!</v>
      </c>
    </row>
    <row r="409" spans="1:8" ht="14.25">
      <c r="A409" s="199">
        <v>406</v>
      </c>
      <c r="B409" s="196"/>
      <c r="C409" s="196"/>
      <c r="D409" s="196"/>
      <c r="E409" s="196"/>
      <c r="F409" s="196"/>
      <c r="G409" s="196"/>
      <c r="H409" s="201" t="e">
        <f>F409+(F409*'3. Summay IN-OUT DSLAMS'!$A$4)</f>
        <v>#DIV/0!</v>
      </c>
    </row>
    <row r="410" spans="1:8" ht="14.25">
      <c r="A410" s="199">
        <v>407</v>
      </c>
      <c r="B410" s="196"/>
      <c r="C410" s="196"/>
      <c r="D410" s="196"/>
      <c r="E410" s="196"/>
      <c r="F410" s="196"/>
      <c r="G410" s="196"/>
      <c r="H410" s="201" t="e">
        <f>F410+(F410*'3. Summay IN-OUT DSLAMS'!$A$4)</f>
        <v>#DIV/0!</v>
      </c>
    </row>
    <row r="411" spans="1:8" ht="14.25">
      <c r="A411" s="199">
        <v>408</v>
      </c>
      <c r="B411" s="196"/>
      <c r="C411" s="196"/>
      <c r="D411" s="196"/>
      <c r="E411" s="196"/>
      <c r="F411" s="196"/>
      <c r="G411" s="196"/>
      <c r="H411" s="201" t="e">
        <f>F411+(F411*'3. Summay IN-OUT DSLAMS'!$A$4)</f>
        <v>#DIV/0!</v>
      </c>
    </row>
    <row r="412" spans="1:8" ht="14.25">
      <c r="A412" s="199">
        <v>409</v>
      </c>
      <c r="B412" s="196"/>
      <c r="C412" s="196"/>
      <c r="D412" s="196"/>
      <c r="E412" s="196"/>
      <c r="F412" s="196"/>
      <c r="G412" s="196"/>
      <c r="H412" s="201" t="e">
        <f>F412+(F412*'3. Summay IN-OUT DSLAMS'!$A$4)</f>
        <v>#DIV/0!</v>
      </c>
    </row>
    <row r="413" spans="1:8" ht="14.25">
      <c r="A413" s="199">
        <v>410</v>
      </c>
      <c r="B413" s="196"/>
      <c r="C413" s="196"/>
      <c r="D413" s="196"/>
      <c r="E413" s="196"/>
      <c r="F413" s="196"/>
      <c r="G413" s="196"/>
      <c r="H413" s="201" t="e">
        <f>F413+(F413*'3. Summay IN-OUT DSLAMS'!$A$4)</f>
        <v>#DIV/0!</v>
      </c>
    </row>
    <row r="414" spans="1:8" ht="14.25">
      <c r="A414" s="199">
        <v>411</v>
      </c>
      <c r="B414" s="196"/>
      <c r="C414" s="196"/>
      <c r="D414" s="196"/>
      <c r="E414" s="196"/>
      <c r="F414" s="196"/>
      <c r="G414" s="196"/>
      <c r="H414" s="201" t="e">
        <f>F414+(F414*'3. Summay IN-OUT DSLAMS'!$A$4)</f>
        <v>#DIV/0!</v>
      </c>
    </row>
    <row r="415" spans="1:8" ht="14.25">
      <c r="A415" s="199">
        <v>412</v>
      </c>
      <c r="B415" s="196"/>
      <c r="C415" s="196"/>
      <c r="D415" s="196"/>
      <c r="E415" s="196"/>
      <c r="F415" s="196"/>
      <c r="G415" s="196"/>
      <c r="H415" s="201" t="e">
        <f>F415+(F415*'3. Summay IN-OUT DSLAMS'!$A$4)</f>
        <v>#DIV/0!</v>
      </c>
    </row>
    <row r="416" spans="1:8" ht="14.25">
      <c r="A416" s="199">
        <v>413</v>
      </c>
      <c r="B416" s="196"/>
      <c r="C416" s="196"/>
      <c r="D416" s="196"/>
      <c r="E416" s="196"/>
      <c r="F416" s="196"/>
      <c r="G416" s="196"/>
      <c r="H416" s="201" t="e">
        <f>F416+(F416*'3. Summay IN-OUT DSLAMS'!$A$4)</f>
        <v>#DIV/0!</v>
      </c>
    </row>
    <row r="417" spans="1:8" ht="14.25">
      <c r="A417" s="199">
        <v>414</v>
      </c>
      <c r="B417" s="196"/>
      <c r="C417" s="196"/>
      <c r="D417" s="196"/>
      <c r="E417" s="196"/>
      <c r="F417" s="196"/>
      <c r="G417" s="196"/>
      <c r="H417" s="201" t="e">
        <f>F417+(F417*'3. Summay IN-OUT DSLAMS'!$A$4)</f>
        <v>#DIV/0!</v>
      </c>
    </row>
    <row r="418" spans="1:8" ht="14.25">
      <c r="A418" s="199">
        <v>415</v>
      </c>
      <c r="B418" s="196"/>
      <c r="C418" s="196"/>
      <c r="D418" s="196"/>
      <c r="E418" s="196"/>
      <c r="F418" s="196"/>
      <c r="G418" s="196"/>
      <c r="H418" s="201" t="e">
        <f>F418+(F418*'3. Summay IN-OUT DSLAMS'!$A$4)</f>
        <v>#DIV/0!</v>
      </c>
    </row>
    <row r="419" spans="1:8" ht="14.25">
      <c r="A419" s="199">
        <v>416</v>
      </c>
      <c r="B419" s="196"/>
      <c r="C419" s="196"/>
      <c r="D419" s="196"/>
      <c r="E419" s="196"/>
      <c r="F419" s="196"/>
      <c r="G419" s="196"/>
      <c r="H419" s="201" t="e">
        <f>F419+(F419*'3. Summay IN-OUT DSLAMS'!$A$4)</f>
        <v>#DIV/0!</v>
      </c>
    </row>
    <row r="420" spans="1:8" ht="14.25">
      <c r="A420" s="199">
        <v>417</v>
      </c>
      <c r="B420" s="196"/>
      <c r="C420" s="196"/>
      <c r="D420" s="196"/>
      <c r="E420" s="196"/>
      <c r="F420" s="196"/>
      <c r="G420" s="196"/>
      <c r="H420" s="201" t="e">
        <f>F420+(F420*'3. Summay IN-OUT DSLAMS'!$A$4)</f>
        <v>#DIV/0!</v>
      </c>
    </row>
    <row r="421" spans="1:8" ht="14.25">
      <c r="A421" s="199">
        <v>418</v>
      </c>
      <c r="B421" s="196"/>
      <c r="C421" s="196"/>
      <c r="D421" s="196"/>
      <c r="E421" s="196"/>
      <c r="F421" s="196"/>
      <c r="G421" s="196"/>
      <c r="H421" s="201" t="e">
        <f>F421+(F421*'3. Summay IN-OUT DSLAMS'!$A$4)</f>
        <v>#DIV/0!</v>
      </c>
    </row>
    <row r="422" spans="1:8" ht="14.25">
      <c r="A422" s="199">
        <v>419</v>
      </c>
      <c r="B422" s="196"/>
      <c r="C422" s="196"/>
      <c r="D422" s="196"/>
      <c r="E422" s="196"/>
      <c r="F422" s="196"/>
      <c r="G422" s="196"/>
      <c r="H422" s="201" t="e">
        <f>F422+(F422*'3. Summay IN-OUT DSLAMS'!$A$4)</f>
        <v>#DIV/0!</v>
      </c>
    </row>
    <row r="423" spans="1:8" ht="14.25">
      <c r="A423" s="199">
        <v>420</v>
      </c>
      <c r="B423" s="196"/>
      <c r="C423" s="196"/>
      <c r="D423" s="196"/>
      <c r="E423" s="196"/>
      <c r="F423" s="196"/>
      <c r="G423" s="196"/>
      <c r="H423" s="201" t="e">
        <f>F423+(F423*'3. Summay IN-OUT DSLAMS'!$A$4)</f>
        <v>#DIV/0!</v>
      </c>
    </row>
    <row r="424" spans="1:8" ht="14.25">
      <c r="A424" s="199">
        <v>421</v>
      </c>
      <c r="B424" s="196"/>
      <c r="C424" s="196"/>
      <c r="D424" s="196"/>
      <c r="E424" s="196"/>
      <c r="F424" s="196"/>
      <c r="G424" s="196"/>
      <c r="H424" s="201" t="e">
        <f>F424+(F424*'3. Summay IN-OUT DSLAMS'!$A$4)</f>
        <v>#DIV/0!</v>
      </c>
    </row>
    <row r="425" spans="1:8" ht="14.25">
      <c r="A425" s="199">
        <v>422</v>
      </c>
      <c r="B425" s="196"/>
      <c r="C425" s="196"/>
      <c r="D425" s="196"/>
      <c r="E425" s="196"/>
      <c r="F425" s="196"/>
      <c r="G425" s="196"/>
      <c r="H425" s="201" t="e">
        <f>F425+(F425*'3. Summay IN-OUT DSLAMS'!$A$4)</f>
        <v>#DIV/0!</v>
      </c>
    </row>
    <row r="426" spans="1:8" ht="14.25">
      <c r="A426" s="199">
        <v>423</v>
      </c>
      <c r="B426" s="196"/>
      <c r="C426" s="196"/>
      <c r="D426" s="196"/>
      <c r="E426" s="196"/>
      <c r="F426" s="196"/>
      <c r="G426" s="196"/>
      <c r="H426" s="201" t="e">
        <f>F426+(F426*'3. Summay IN-OUT DSLAMS'!$A$4)</f>
        <v>#DIV/0!</v>
      </c>
    </row>
    <row r="427" spans="1:8" ht="14.25">
      <c r="A427" s="199">
        <v>424</v>
      </c>
      <c r="B427" s="196"/>
      <c r="C427" s="196"/>
      <c r="D427" s="196"/>
      <c r="E427" s="196"/>
      <c r="F427" s="196"/>
      <c r="G427" s="196"/>
      <c r="H427" s="201" t="e">
        <f>F427+(F427*'3. Summay IN-OUT DSLAMS'!$A$4)</f>
        <v>#DIV/0!</v>
      </c>
    </row>
    <row r="428" spans="1:8" ht="14.25">
      <c r="A428" s="199">
        <v>425</v>
      </c>
      <c r="B428" s="196"/>
      <c r="C428" s="196"/>
      <c r="D428" s="196"/>
      <c r="E428" s="196"/>
      <c r="F428" s="196"/>
      <c r="G428" s="196"/>
      <c r="H428" s="201" t="e">
        <f>F428+(F428*'3. Summay IN-OUT DSLAMS'!$A$4)</f>
        <v>#DIV/0!</v>
      </c>
    </row>
    <row r="429" spans="1:8" ht="14.25">
      <c r="A429" s="199">
        <v>426</v>
      </c>
      <c r="B429" s="196"/>
      <c r="C429" s="196"/>
      <c r="D429" s="196"/>
      <c r="E429" s="196"/>
      <c r="F429" s="196"/>
      <c r="G429" s="196"/>
      <c r="H429" s="201" t="e">
        <f>F429+(F429*'3. Summay IN-OUT DSLAMS'!$A$4)</f>
        <v>#DIV/0!</v>
      </c>
    </row>
    <row r="430" spans="1:8" ht="14.25">
      <c r="A430" s="199">
        <v>427</v>
      </c>
      <c r="B430" s="196"/>
      <c r="C430" s="196"/>
      <c r="D430" s="196"/>
      <c r="E430" s="196"/>
      <c r="F430" s="196"/>
      <c r="G430" s="196"/>
      <c r="H430" s="201" t="e">
        <f>F430+(F430*'3. Summay IN-OUT DSLAMS'!$A$4)</f>
        <v>#DIV/0!</v>
      </c>
    </row>
    <row r="431" spans="1:8" ht="14.25">
      <c r="A431" s="199">
        <v>428</v>
      </c>
      <c r="B431" s="196"/>
      <c r="C431" s="196"/>
      <c r="D431" s="196"/>
      <c r="E431" s="196"/>
      <c r="F431" s="196"/>
      <c r="G431" s="196"/>
      <c r="H431" s="201" t="e">
        <f>F431+(F431*'3. Summay IN-OUT DSLAMS'!$A$4)</f>
        <v>#DIV/0!</v>
      </c>
    </row>
    <row r="432" spans="1:8" ht="14.25">
      <c r="A432" s="199">
        <v>429</v>
      </c>
      <c r="B432" s="196"/>
      <c r="C432" s="196"/>
      <c r="D432" s="196"/>
      <c r="E432" s="196"/>
      <c r="F432" s="196"/>
      <c r="G432" s="196"/>
      <c r="H432" s="201" t="e">
        <f>F432+(F432*'3. Summay IN-OUT DSLAMS'!$A$4)</f>
        <v>#DIV/0!</v>
      </c>
    </row>
    <row r="433" spans="1:8" ht="14.25">
      <c r="A433" s="199">
        <v>430</v>
      </c>
      <c r="B433" s="196"/>
      <c r="C433" s="196"/>
      <c r="D433" s="196"/>
      <c r="E433" s="196"/>
      <c r="F433" s="196"/>
      <c r="G433" s="196"/>
      <c r="H433" s="201" t="e">
        <f>F433+(F433*'3. Summay IN-OUT DSLAMS'!$A$4)</f>
        <v>#DIV/0!</v>
      </c>
    </row>
    <row r="434" spans="1:8" ht="14.25">
      <c r="A434" s="199">
        <v>431</v>
      </c>
      <c r="B434" s="196"/>
      <c r="C434" s="196"/>
      <c r="D434" s="196"/>
      <c r="E434" s="196"/>
      <c r="F434" s="196"/>
      <c r="G434" s="196"/>
      <c r="H434" s="201" t="e">
        <f>F434+(F434*'3. Summay IN-OUT DSLAMS'!$A$4)</f>
        <v>#DIV/0!</v>
      </c>
    </row>
    <row r="435" spans="1:8" ht="14.25">
      <c r="A435" s="199">
        <v>432</v>
      </c>
      <c r="B435" s="196"/>
      <c r="C435" s="196"/>
      <c r="D435" s="196"/>
      <c r="E435" s="196"/>
      <c r="F435" s="196"/>
      <c r="G435" s="196"/>
      <c r="H435" s="201" t="e">
        <f>F435+(F435*'3. Summay IN-OUT DSLAMS'!$A$4)</f>
        <v>#DIV/0!</v>
      </c>
    </row>
    <row r="436" spans="1:8" ht="14.25">
      <c r="A436" s="199">
        <v>433</v>
      </c>
      <c r="B436" s="196"/>
      <c r="C436" s="196"/>
      <c r="D436" s="196"/>
      <c r="E436" s="196"/>
      <c r="F436" s="196"/>
      <c r="G436" s="196"/>
      <c r="H436" s="201" t="e">
        <f>F436+(F436*'3. Summay IN-OUT DSLAMS'!$A$4)</f>
        <v>#DIV/0!</v>
      </c>
    </row>
    <row r="437" spans="1:8" ht="14.25">
      <c r="A437" s="199">
        <v>434</v>
      </c>
      <c r="B437" s="196"/>
      <c r="C437" s="196"/>
      <c r="D437" s="196"/>
      <c r="E437" s="196"/>
      <c r="F437" s="196"/>
      <c r="G437" s="196"/>
      <c r="H437" s="201" t="e">
        <f>F437+(F437*'3. Summay IN-OUT DSLAMS'!$A$4)</f>
        <v>#DIV/0!</v>
      </c>
    </row>
    <row r="438" spans="1:8" ht="14.25">
      <c r="A438" s="199">
        <v>435</v>
      </c>
      <c r="B438" s="196"/>
      <c r="C438" s="196"/>
      <c r="D438" s="196"/>
      <c r="E438" s="196"/>
      <c r="F438" s="196"/>
      <c r="G438" s="196"/>
      <c r="H438" s="201" t="e">
        <f>F438+(F438*'3. Summay IN-OUT DSLAMS'!$A$4)</f>
        <v>#DIV/0!</v>
      </c>
    </row>
    <row r="439" spans="1:8" ht="14.25">
      <c r="A439" s="199">
        <v>436</v>
      </c>
      <c r="B439" s="196"/>
      <c r="C439" s="196"/>
      <c r="D439" s="196"/>
      <c r="E439" s="196"/>
      <c r="F439" s="196"/>
      <c r="G439" s="196"/>
      <c r="H439" s="201" t="e">
        <f>F439+(F439*'3. Summay IN-OUT DSLAMS'!$A$4)</f>
        <v>#DIV/0!</v>
      </c>
    </row>
    <row r="440" spans="1:8" ht="14.25">
      <c r="A440" s="199">
        <v>437</v>
      </c>
      <c r="B440" s="196"/>
      <c r="C440" s="196"/>
      <c r="D440" s="196"/>
      <c r="E440" s="196"/>
      <c r="F440" s="196"/>
      <c r="G440" s="196"/>
      <c r="H440" s="201" t="e">
        <f>F440+(F440*'3. Summay IN-OUT DSLAMS'!$A$4)</f>
        <v>#DIV/0!</v>
      </c>
    </row>
    <row r="441" spans="1:8" ht="14.25">
      <c r="A441" s="199">
        <v>438</v>
      </c>
      <c r="B441" s="196"/>
      <c r="C441" s="196"/>
      <c r="D441" s="196"/>
      <c r="E441" s="196"/>
      <c r="F441" s="196"/>
      <c r="G441" s="196"/>
      <c r="H441" s="201" t="e">
        <f>F441+(F441*'3. Summay IN-OUT DSLAMS'!$A$4)</f>
        <v>#DIV/0!</v>
      </c>
    </row>
    <row r="442" spans="1:8" ht="14.25">
      <c r="A442" s="199">
        <v>439</v>
      </c>
      <c r="B442" s="196"/>
      <c r="C442" s="228"/>
      <c r="D442" s="196"/>
      <c r="E442" s="196"/>
      <c r="F442" s="196"/>
      <c r="G442" s="196"/>
      <c r="H442" s="201" t="e">
        <f>F442+(F442*'3. Summay IN-OUT DSLAMS'!$A$4)</f>
        <v>#DIV/0!</v>
      </c>
    </row>
    <row r="443" spans="1:8" ht="14.25">
      <c r="A443" s="199">
        <v>440</v>
      </c>
      <c r="B443" s="196"/>
      <c r="C443" s="196"/>
      <c r="D443" s="196"/>
      <c r="E443" s="196"/>
      <c r="F443" s="196"/>
      <c r="G443" s="196"/>
      <c r="H443" s="201" t="e">
        <f>F443+(F443*'3. Summay IN-OUT DSLAMS'!$A$4)</f>
        <v>#DIV/0!</v>
      </c>
    </row>
    <row r="444" spans="1:8" ht="14.25">
      <c r="A444" s="199">
        <v>441</v>
      </c>
      <c r="B444" s="196"/>
      <c r="C444" s="196"/>
      <c r="D444" s="196"/>
      <c r="E444" s="196"/>
      <c r="F444" s="196"/>
      <c r="G444" s="196"/>
      <c r="H444" s="201" t="e">
        <f>F444+(F444*'3. Summay IN-OUT DSLAMS'!$A$4)</f>
        <v>#DIV/0!</v>
      </c>
    </row>
    <row r="445" spans="1:8" ht="14.25">
      <c r="A445" s="199">
        <v>442</v>
      </c>
      <c r="B445" s="196"/>
      <c r="C445" s="196"/>
      <c r="D445" s="196"/>
      <c r="E445" s="196"/>
      <c r="F445" s="196"/>
      <c r="G445" s="196"/>
      <c r="H445" s="201" t="e">
        <f>F445+(F445*'3. Summay IN-OUT DSLAMS'!$A$4)</f>
        <v>#DIV/0!</v>
      </c>
    </row>
    <row r="446" spans="1:8" ht="14.25">
      <c r="A446" s="199">
        <v>443</v>
      </c>
      <c r="B446" s="196"/>
      <c r="C446" s="196"/>
      <c r="D446" s="196"/>
      <c r="E446" s="196"/>
      <c r="F446" s="196"/>
      <c r="G446" s="196"/>
      <c r="H446" s="201" t="e">
        <f>F446+(F446*'3. Summay IN-OUT DSLAMS'!$A$4)</f>
        <v>#DIV/0!</v>
      </c>
    </row>
    <row r="447" spans="1:8" ht="14.25">
      <c r="A447" s="199">
        <v>444</v>
      </c>
      <c r="B447" s="196"/>
      <c r="C447" s="196"/>
      <c r="D447" s="196"/>
      <c r="E447" s="196"/>
      <c r="F447" s="196"/>
      <c r="G447" s="196"/>
      <c r="H447" s="201" t="e">
        <f>F447+(F447*'3. Summay IN-OUT DSLAMS'!$A$4)</f>
        <v>#DIV/0!</v>
      </c>
    </row>
    <row r="448" spans="1:8" ht="14.25">
      <c r="A448" s="199">
        <v>445</v>
      </c>
      <c r="B448" s="196"/>
      <c r="C448" s="196"/>
      <c r="D448" s="196"/>
      <c r="E448" s="196"/>
      <c r="F448" s="196"/>
      <c r="G448" s="196"/>
      <c r="H448" s="201" t="e">
        <f>F448+(F448*'3. Summay IN-OUT DSLAMS'!$A$4)</f>
        <v>#DIV/0!</v>
      </c>
    </row>
    <row r="449" spans="1:8" ht="14.25">
      <c r="A449" s="199">
        <v>446</v>
      </c>
      <c r="B449" s="196"/>
      <c r="C449" s="228"/>
      <c r="D449" s="196"/>
      <c r="E449" s="196"/>
      <c r="F449" s="196"/>
      <c r="G449" s="196"/>
      <c r="H449" s="201" t="e">
        <f>F449+(F449*'3. Summay IN-OUT DSLAMS'!$A$4)</f>
        <v>#DIV/0!</v>
      </c>
    </row>
    <row r="450" spans="1:8" ht="14.25">
      <c r="A450" s="199">
        <v>447</v>
      </c>
      <c r="B450" s="196"/>
      <c r="C450" s="196"/>
      <c r="D450" s="196"/>
      <c r="E450" s="196"/>
      <c r="F450" s="196"/>
      <c r="G450" s="196"/>
      <c r="H450" s="201" t="e">
        <f>F450+(F450*'3. Summay IN-OUT DSLAMS'!$A$4)</f>
        <v>#DIV/0!</v>
      </c>
    </row>
    <row r="451" spans="1:8" ht="14.25">
      <c r="A451" s="199">
        <v>448</v>
      </c>
      <c r="B451" s="196"/>
      <c r="C451" s="228"/>
      <c r="D451" s="196"/>
      <c r="E451" s="196"/>
      <c r="F451" s="196"/>
      <c r="G451" s="196"/>
      <c r="H451" s="201" t="e">
        <f>F451+(F451*'3. Summay IN-OUT DSLAMS'!$A$4)</f>
        <v>#DIV/0!</v>
      </c>
    </row>
    <row r="452" spans="1:8" ht="14.25">
      <c r="A452" s="199">
        <v>449</v>
      </c>
      <c r="B452" s="196"/>
      <c r="C452" s="196"/>
      <c r="D452" s="196"/>
      <c r="E452" s="196"/>
      <c r="F452" s="196"/>
      <c r="G452" s="196"/>
      <c r="H452" s="201" t="e">
        <f>F452+(F452*'3. Summay IN-OUT DSLAMS'!$A$4)</f>
        <v>#DIV/0!</v>
      </c>
    </row>
    <row r="453" spans="1:8" ht="14.25">
      <c r="A453" s="199">
        <v>450</v>
      </c>
      <c r="B453" s="196"/>
      <c r="C453" s="196"/>
      <c r="D453" s="196"/>
      <c r="E453" s="196"/>
      <c r="F453" s="196"/>
      <c r="G453" s="196"/>
      <c r="H453" s="201" t="e">
        <f>F453+(F453*'3. Summay IN-OUT DSLAMS'!$A$4)</f>
        <v>#DIV/0!</v>
      </c>
    </row>
    <row r="454" spans="1:8" ht="14.25">
      <c r="A454" s="199">
        <v>451</v>
      </c>
      <c r="B454" s="196"/>
      <c r="C454" s="196"/>
      <c r="D454" s="196"/>
      <c r="E454" s="196"/>
      <c r="F454" s="196"/>
      <c r="G454" s="196"/>
      <c r="H454" s="201" t="e">
        <f>F454+(F454*'3. Summay IN-OUT DSLAMS'!$A$4)</f>
        <v>#DIV/0!</v>
      </c>
    </row>
    <row r="455" spans="1:8" ht="14.25">
      <c r="A455" s="199">
        <v>452</v>
      </c>
      <c r="B455" s="196"/>
      <c r="C455" s="196"/>
      <c r="D455" s="196"/>
      <c r="E455" s="196"/>
      <c r="F455" s="196"/>
      <c r="G455" s="196"/>
      <c r="H455" s="201" t="e">
        <f>F455+(F455*'3. Summay IN-OUT DSLAMS'!$A$4)</f>
        <v>#DIV/0!</v>
      </c>
    </row>
    <row r="456" spans="1:8" ht="14.25">
      <c r="A456" s="199">
        <v>453</v>
      </c>
      <c r="B456" s="196"/>
      <c r="C456" s="196"/>
      <c r="D456" s="196"/>
      <c r="E456" s="196"/>
      <c r="F456" s="196"/>
      <c r="G456" s="196"/>
      <c r="H456" s="201" t="e">
        <f>F456+(F456*'3. Summay IN-OUT DSLAMS'!$A$4)</f>
        <v>#DIV/0!</v>
      </c>
    </row>
    <row r="457" spans="1:8" ht="14.25">
      <c r="A457" s="199">
        <v>454</v>
      </c>
      <c r="B457" s="196"/>
      <c r="C457" s="196"/>
      <c r="D457" s="196"/>
      <c r="E457" s="196"/>
      <c r="F457" s="196"/>
      <c r="G457" s="196"/>
      <c r="H457" s="201" t="e">
        <f>F457+(F457*'3. Summay IN-OUT DSLAMS'!$A$4)</f>
        <v>#DIV/0!</v>
      </c>
    </row>
    <row r="458" spans="1:8" ht="14.25">
      <c r="A458" s="199">
        <v>455</v>
      </c>
      <c r="B458" s="196"/>
      <c r="C458" s="196"/>
      <c r="D458" s="196"/>
      <c r="E458" s="196"/>
      <c r="F458" s="196"/>
      <c r="G458" s="196"/>
      <c r="H458" s="201" t="e">
        <f>F458+(F458*'3. Summay IN-OUT DSLAMS'!$A$4)</f>
        <v>#DIV/0!</v>
      </c>
    </row>
    <row r="459" spans="1:8" ht="14.25">
      <c r="A459" s="199">
        <v>456</v>
      </c>
      <c r="B459" s="196"/>
      <c r="C459" s="196"/>
      <c r="D459" s="196"/>
      <c r="E459" s="196"/>
      <c r="F459" s="196"/>
      <c r="G459" s="196"/>
      <c r="H459" s="201" t="e">
        <f>F459+(F459*'3. Summay IN-OUT DSLAMS'!$A$4)</f>
        <v>#DIV/0!</v>
      </c>
    </row>
    <row r="460" spans="1:8" ht="14.25">
      <c r="A460" s="199">
        <v>457</v>
      </c>
      <c r="B460" s="196"/>
      <c r="C460" s="196"/>
      <c r="D460" s="196"/>
      <c r="E460" s="196"/>
      <c r="F460" s="196"/>
      <c r="G460" s="196"/>
      <c r="H460" s="201" t="e">
        <f>F460+(F460*'3. Summay IN-OUT DSLAMS'!$A$4)</f>
        <v>#DIV/0!</v>
      </c>
    </row>
    <row r="461" spans="1:8" ht="14.25">
      <c r="A461" s="199">
        <v>458</v>
      </c>
      <c r="B461" s="196"/>
      <c r="C461" s="196"/>
      <c r="D461" s="196"/>
      <c r="E461" s="196"/>
      <c r="F461" s="196"/>
      <c r="G461" s="196"/>
      <c r="H461" s="201" t="e">
        <f>F461+(F461*'3. Summay IN-OUT DSLAMS'!$A$4)</f>
        <v>#DIV/0!</v>
      </c>
    </row>
    <row r="462" spans="1:8" ht="14.25">
      <c r="A462" s="199">
        <v>459</v>
      </c>
      <c r="B462" s="196"/>
      <c r="C462" s="196"/>
      <c r="D462" s="196"/>
      <c r="E462" s="196"/>
      <c r="F462" s="196"/>
      <c r="G462" s="196"/>
      <c r="H462" s="201" t="e">
        <f>F462+(F462*'3. Summay IN-OUT DSLAMS'!$A$4)</f>
        <v>#DIV/0!</v>
      </c>
    </row>
    <row r="463" spans="1:8" ht="14.25">
      <c r="A463" s="199">
        <v>460</v>
      </c>
      <c r="B463" s="196"/>
      <c r="C463" s="196"/>
      <c r="D463" s="196"/>
      <c r="E463" s="196"/>
      <c r="F463" s="196"/>
      <c r="G463" s="196"/>
      <c r="H463" s="201" t="e">
        <f>F463+(F463*'3. Summay IN-OUT DSLAMS'!$A$4)</f>
        <v>#DIV/0!</v>
      </c>
    </row>
    <row r="464" spans="1:8" ht="14.25">
      <c r="A464" s="199">
        <v>461</v>
      </c>
      <c r="B464" s="196"/>
      <c r="C464" s="196"/>
      <c r="D464" s="196"/>
      <c r="E464" s="196"/>
      <c r="F464" s="196"/>
      <c r="G464" s="196"/>
      <c r="H464" s="201" t="e">
        <f>F464+(F464*'3. Summay IN-OUT DSLAMS'!$A$4)</f>
        <v>#DIV/0!</v>
      </c>
    </row>
    <row r="465" spans="1:8" ht="14.25">
      <c r="A465" s="199">
        <v>462</v>
      </c>
      <c r="B465" s="196"/>
      <c r="C465" s="196"/>
      <c r="D465" s="196"/>
      <c r="E465" s="196"/>
      <c r="F465" s="196"/>
      <c r="G465" s="196"/>
      <c r="H465" s="201" t="e">
        <f>F465+(F465*'3. Summay IN-OUT DSLAMS'!$A$4)</f>
        <v>#DIV/0!</v>
      </c>
    </row>
    <row r="466" spans="1:8" ht="14.25">
      <c r="A466" s="199">
        <v>463</v>
      </c>
      <c r="B466" s="196"/>
      <c r="C466" s="196"/>
      <c r="D466" s="196"/>
      <c r="E466" s="196"/>
      <c r="F466" s="196"/>
      <c r="G466" s="196"/>
      <c r="H466" s="201" t="e">
        <f>F466+(F466*'3. Summay IN-OUT DSLAMS'!$A$4)</f>
        <v>#DIV/0!</v>
      </c>
    </row>
    <row r="467" spans="1:8" ht="14.25">
      <c r="A467" s="199">
        <v>464</v>
      </c>
      <c r="B467" s="196"/>
      <c r="C467" s="196"/>
      <c r="D467" s="196"/>
      <c r="E467" s="196"/>
      <c r="F467" s="196"/>
      <c r="G467" s="196"/>
      <c r="H467" s="201" t="e">
        <f>F467+(F467*'3. Summay IN-OUT DSLAMS'!$A$4)</f>
        <v>#DIV/0!</v>
      </c>
    </row>
    <row r="468" spans="1:8" ht="14.25">
      <c r="A468" s="199">
        <v>465</v>
      </c>
      <c r="B468" s="196"/>
      <c r="C468" s="196"/>
      <c r="D468" s="196"/>
      <c r="E468" s="196"/>
      <c r="F468" s="196"/>
      <c r="G468" s="196"/>
      <c r="H468" s="201" t="e">
        <f>F468+(F468*'3. Summay IN-OUT DSLAMS'!$A$4)</f>
        <v>#DIV/0!</v>
      </c>
    </row>
    <row r="469" spans="1:8" ht="14.25">
      <c r="A469" s="199">
        <v>466</v>
      </c>
      <c r="B469" s="196"/>
      <c r="C469" s="196"/>
      <c r="D469" s="196"/>
      <c r="E469" s="196"/>
      <c r="F469" s="196"/>
      <c r="G469" s="196"/>
      <c r="H469" s="201" t="e">
        <f>F469+(F469*'3. Summay IN-OUT DSLAMS'!$A$4)</f>
        <v>#DIV/0!</v>
      </c>
    </row>
    <row r="470" spans="1:8" ht="14.25">
      <c r="A470" s="199">
        <v>467</v>
      </c>
      <c r="B470" s="196"/>
      <c r="C470" s="196"/>
      <c r="D470" s="196"/>
      <c r="E470" s="196"/>
      <c r="F470" s="196"/>
      <c r="G470" s="196"/>
      <c r="H470" s="201" t="e">
        <f>F470+(F470*'3. Summay IN-OUT DSLAMS'!$A$4)</f>
        <v>#DIV/0!</v>
      </c>
    </row>
    <row r="471" spans="1:8" ht="14.25">
      <c r="A471" s="199">
        <v>468</v>
      </c>
      <c r="B471" s="196"/>
      <c r="C471" s="196"/>
      <c r="D471" s="196"/>
      <c r="E471" s="196"/>
      <c r="F471" s="196"/>
      <c r="G471" s="196"/>
      <c r="H471" s="201" t="e">
        <f>F471+(F471*'3. Summay IN-OUT DSLAMS'!$A$4)</f>
        <v>#DIV/0!</v>
      </c>
    </row>
    <row r="472" spans="1:8" ht="14.25">
      <c r="A472" s="199">
        <v>469</v>
      </c>
      <c r="B472" s="196"/>
      <c r="C472" s="196"/>
      <c r="D472" s="196"/>
      <c r="E472" s="196"/>
      <c r="F472" s="196"/>
      <c r="G472" s="196"/>
      <c r="H472" s="201" t="e">
        <f>F472+(F472*'3. Summay IN-OUT DSLAMS'!$A$4)</f>
        <v>#DIV/0!</v>
      </c>
    </row>
    <row r="473" spans="1:8" ht="14.25">
      <c r="A473" s="199">
        <v>470</v>
      </c>
      <c r="B473" s="196"/>
      <c r="C473" s="196"/>
      <c r="D473" s="196"/>
      <c r="E473" s="196"/>
      <c r="F473" s="196"/>
      <c r="G473" s="196"/>
      <c r="H473" s="201" t="e">
        <f>F473+(F473*'3. Summay IN-OUT DSLAMS'!$A$4)</f>
        <v>#DIV/0!</v>
      </c>
    </row>
    <row r="474" spans="1:8" ht="14.25">
      <c r="A474" s="199">
        <v>471</v>
      </c>
      <c r="B474" s="196"/>
      <c r="C474" s="196"/>
      <c r="D474" s="196"/>
      <c r="E474" s="196"/>
      <c r="F474" s="196"/>
      <c r="G474" s="196"/>
      <c r="H474" s="201" t="e">
        <f>F474+(F474*'3. Summay IN-OUT DSLAMS'!$A$4)</f>
        <v>#DIV/0!</v>
      </c>
    </row>
    <row r="475" spans="1:8" ht="14.25">
      <c r="A475" s="199">
        <v>472</v>
      </c>
      <c r="B475" s="196"/>
      <c r="C475" s="196"/>
      <c r="D475" s="196"/>
      <c r="E475" s="196"/>
      <c r="F475" s="196"/>
      <c r="G475" s="196"/>
      <c r="H475" s="201" t="e">
        <f>F475+(F475*'3. Summay IN-OUT DSLAMS'!$A$4)</f>
        <v>#DIV/0!</v>
      </c>
    </row>
    <row r="476" spans="1:8" ht="14.25">
      <c r="A476" s="199">
        <v>473</v>
      </c>
      <c r="B476" s="196"/>
      <c r="C476" s="196"/>
      <c r="D476" s="196"/>
      <c r="E476" s="196"/>
      <c r="F476" s="196"/>
      <c r="G476" s="196"/>
      <c r="H476" s="201" t="e">
        <f>F476+(F476*'3. Summay IN-OUT DSLAMS'!$A$4)</f>
        <v>#DIV/0!</v>
      </c>
    </row>
    <row r="477" spans="1:8" ht="14.25">
      <c r="A477" s="199">
        <v>474</v>
      </c>
      <c r="B477" s="196"/>
      <c r="C477" s="196"/>
      <c r="D477" s="196"/>
      <c r="E477" s="196"/>
      <c r="F477" s="196"/>
      <c r="G477" s="196"/>
      <c r="H477" s="201" t="e">
        <f>F477+(F477*'3. Summay IN-OUT DSLAMS'!$A$4)</f>
        <v>#DIV/0!</v>
      </c>
    </row>
    <row r="478" spans="1:8" ht="14.25">
      <c r="A478" s="199">
        <v>475</v>
      </c>
      <c r="B478" s="196"/>
      <c r="C478" s="196"/>
      <c r="D478" s="196"/>
      <c r="E478" s="196"/>
      <c r="F478" s="196"/>
      <c r="G478" s="196"/>
      <c r="H478" s="201" t="e">
        <f>F478+(F478*'3. Summay IN-OUT DSLAMS'!$A$4)</f>
        <v>#DIV/0!</v>
      </c>
    </row>
    <row r="479" spans="1:8" ht="14.25">
      <c r="A479" s="199">
        <v>476</v>
      </c>
      <c r="B479" s="196"/>
      <c r="C479" s="196"/>
      <c r="D479" s="196"/>
      <c r="E479" s="196"/>
      <c r="F479" s="196"/>
      <c r="G479" s="196"/>
      <c r="H479" s="201" t="e">
        <f>F479+(F479*'3. Summay IN-OUT DSLAMS'!$A$4)</f>
        <v>#DIV/0!</v>
      </c>
    </row>
    <row r="480" spans="1:8" ht="14.25">
      <c r="A480" s="199">
        <v>477</v>
      </c>
      <c r="B480" s="196"/>
      <c r="C480" s="196"/>
      <c r="D480" s="196"/>
      <c r="E480" s="196"/>
      <c r="F480" s="196"/>
      <c r="G480" s="196"/>
      <c r="H480" s="201" t="e">
        <f>F480+(F480*'3. Summay IN-OUT DSLAMS'!$A$4)</f>
        <v>#DIV/0!</v>
      </c>
    </row>
    <row r="481" spans="1:8" ht="14.25">
      <c r="A481" s="199">
        <v>478</v>
      </c>
      <c r="B481" s="196"/>
      <c r="C481" s="196"/>
      <c r="D481" s="196"/>
      <c r="E481" s="196"/>
      <c r="F481" s="196"/>
      <c r="G481" s="196"/>
      <c r="H481" s="201" t="e">
        <f>F481+(F481*'3. Summay IN-OUT DSLAMS'!$A$4)</f>
        <v>#DIV/0!</v>
      </c>
    </row>
    <row r="482" spans="1:8" ht="14.25">
      <c r="A482" s="199">
        <v>479</v>
      </c>
      <c r="B482" s="196"/>
      <c r="C482" s="196"/>
      <c r="D482" s="196"/>
      <c r="E482" s="196"/>
      <c r="F482" s="196"/>
      <c r="G482" s="196"/>
      <c r="H482" s="201" t="e">
        <f>F482+(F482*'3. Summay IN-OUT DSLAMS'!$A$4)</f>
        <v>#DIV/0!</v>
      </c>
    </row>
    <row r="483" spans="1:8" ht="14.25">
      <c r="A483" s="199">
        <v>480</v>
      </c>
      <c r="B483" s="196"/>
      <c r="C483" s="196"/>
      <c r="D483" s="196"/>
      <c r="E483" s="196"/>
      <c r="F483" s="196"/>
      <c r="G483" s="196"/>
      <c r="H483" s="201" t="e">
        <f>F483+(F483*'3. Summay IN-OUT DSLAMS'!$A$4)</f>
        <v>#DIV/0!</v>
      </c>
    </row>
    <row r="484" spans="1:8" ht="14.25">
      <c r="A484" s="199">
        <v>481</v>
      </c>
      <c r="B484" s="196"/>
      <c r="C484" s="196"/>
      <c r="D484" s="196"/>
      <c r="E484" s="196"/>
      <c r="F484" s="196"/>
      <c r="G484" s="196"/>
      <c r="H484" s="201" t="e">
        <f>F484+(F484*'3. Summay IN-OUT DSLAMS'!$A$4)</f>
        <v>#DIV/0!</v>
      </c>
    </row>
    <row r="485" spans="1:8" ht="14.25">
      <c r="A485" s="199">
        <v>482</v>
      </c>
      <c r="B485" s="196"/>
      <c r="C485" s="196"/>
      <c r="D485" s="196"/>
      <c r="E485" s="196"/>
      <c r="F485" s="196"/>
      <c r="G485" s="196"/>
      <c r="H485" s="201" t="e">
        <f>F485+(F485*'3. Summay IN-OUT DSLAMS'!$A$4)</f>
        <v>#DIV/0!</v>
      </c>
    </row>
    <row r="486" spans="1:8" ht="14.25">
      <c r="A486" s="199">
        <v>483</v>
      </c>
      <c r="B486" s="196"/>
      <c r="C486" s="196"/>
      <c r="D486" s="196"/>
      <c r="E486" s="196"/>
      <c r="F486" s="196"/>
      <c r="G486" s="196"/>
      <c r="H486" s="201" t="e">
        <f>F486+(F486*'3. Summay IN-OUT DSLAMS'!$A$4)</f>
        <v>#DIV/0!</v>
      </c>
    </row>
    <row r="487" spans="1:8" ht="14.25">
      <c r="A487" s="199">
        <v>484</v>
      </c>
      <c r="B487" s="196"/>
      <c r="C487" s="196"/>
      <c r="D487" s="196"/>
      <c r="E487" s="196"/>
      <c r="F487" s="196"/>
      <c r="G487" s="196"/>
      <c r="H487" s="201" t="e">
        <f>F487+(F487*'3. Summay IN-OUT DSLAMS'!$A$4)</f>
        <v>#DIV/0!</v>
      </c>
    </row>
    <row r="488" spans="1:8" ht="14.25">
      <c r="A488" s="199">
        <v>485</v>
      </c>
      <c r="B488" s="196"/>
      <c r="C488" s="196"/>
      <c r="D488" s="196"/>
      <c r="E488" s="196"/>
      <c r="F488" s="196"/>
      <c r="G488" s="196"/>
      <c r="H488" s="201" t="e">
        <f>F488+(F488*'3. Summay IN-OUT DSLAMS'!$A$4)</f>
        <v>#DIV/0!</v>
      </c>
    </row>
    <row r="489" spans="1:8" ht="14.25">
      <c r="A489" s="199">
        <v>486</v>
      </c>
      <c r="B489" s="196"/>
      <c r="C489" s="196"/>
      <c r="D489" s="196"/>
      <c r="E489" s="196"/>
      <c r="F489" s="196"/>
      <c r="G489" s="196"/>
      <c r="H489" s="201" t="e">
        <f>F489+(F489*'3. Summay IN-OUT DSLAMS'!$A$4)</f>
        <v>#DIV/0!</v>
      </c>
    </row>
    <row r="490" spans="1:8" ht="14.25">
      <c r="A490" s="199">
        <v>487</v>
      </c>
      <c r="B490" s="196"/>
      <c r="C490" s="196"/>
      <c r="D490" s="196"/>
      <c r="E490" s="196"/>
      <c r="F490" s="196"/>
      <c r="G490" s="196"/>
      <c r="H490" s="201" t="e">
        <f>F490+(F490*'3. Summay IN-OUT DSLAMS'!$A$4)</f>
        <v>#DIV/0!</v>
      </c>
    </row>
    <row r="491" spans="1:8" ht="14.25">
      <c r="A491" s="199">
        <v>488</v>
      </c>
      <c r="B491" s="196"/>
      <c r="C491" s="196"/>
      <c r="D491" s="196"/>
      <c r="E491" s="196"/>
      <c r="F491" s="196"/>
      <c r="G491" s="196"/>
      <c r="H491" s="201" t="e">
        <f>F491+(F491*'3. Summay IN-OUT DSLAMS'!$A$4)</f>
        <v>#DIV/0!</v>
      </c>
    </row>
    <row r="492" spans="1:8" ht="14.25">
      <c r="A492" s="199">
        <v>489</v>
      </c>
      <c r="B492" s="196"/>
      <c r="C492" s="196"/>
      <c r="D492" s="196"/>
      <c r="E492" s="196"/>
      <c r="F492" s="196"/>
      <c r="G492" s="196"/>
      <c r="H492" s="201" t="e">
        <f>F492+(F492*'3. Summay IN-OUT DSLAMS'!$A$4)</f>
        <v>#DIV/0!</v>
      </c>
    </row>
    <row r="493" spans="1:8" ht="14.25">
      <c r="A493" s="199">
        <v>490</v>
      </c>
      <c r="B493" s="196"/>
      <c r="C493" s="196"/>
      <c r="D493" s="196"/>
      <c r="E493" s="196"/>
      <c r="F493" s="196"/>
      <c r="G493" s="196"/>
      <c r="H493" s="201" t="e">
        <f>F493+(F493*'3. Summay IN-OUT DSLAMS'!$A$4)</f>
        <v>#DIV/0!</v>
      </c>
    </row>
    <row r="494" spans="1:8" ht="14.25">
      <c r="A494" s="199">
        <v>491</v>
      </c>
      <c r="B494" s="196"/>
      <c r="C494" s="196"/>
      <c r="D494" s="196"/>
      <c r="E494" s="196"/>
      <c r="F494" s="196"/>
      <c r="G494" s="196"/>
      <c r="H494" s="201" t="e">
        <f>F494+(F494*'3. Summay IN-OUT DSLAMS'!$A$4)</f>
        <v>#DIV/0!</v>
      </c>
    </row>
    <row r="495" spans="1:8" ht="14.25">
      <c r="A495" s="199">
        <v>492</v>
      </c>
      <c r="B495" s="196"/>
      <c r="C495" s="196"/>
      <c r="D495" s="196"/>
      <c r="E495" s="196"/>
      <c r="F495" s="196"/>
      <c r="G495" s="196"/>
      <c r="H495" s="201" t="e">
        <f>F495+(F495*'3. Summay IN-OUT DSLAMS'!$A$4)</f>
        <v>#DIV/0!</v>
      </c>
    </row>
    <row r="496" spans="1:8" ht="14.25">
      <c r="A496" s="199">
        <v>493</v>
      </c>
      <c r="B496" s="196"/>
      <c r="C496" s="196"/>
      <c r="D496" s="196"/>
      <c r="E496" s="196"/>
      <c r="F496" s="196"/>
      <c r="G496" s="196"/>
      <c r="H496" s="201" t="e">
        <f>F496+(F496*'3. Summay IN-OUT DSLAMS'!$A$4)</f>
        <v>#DIV/0!</v>
      </c>
    </row>
    <row r="497" spans="1:8" ht="14.25">
      <c r="A497" s="199">
        <v>494</v>
      </c>
      <c r="B497" s="196"/>
      <c r="C497" s="196"/>
      <c r="D497" s="196"/>
      <c r="E497" s="196"/>
      <c r="F497" s="196"/>
      <c r="G497" s="196"/>
      <c r="H497" s="201" t="e">
        <f>F497+(F497*'3. Summay IN-OUT DSLAMS'!$A$4)</f>
        <v>#DIV/0!</v>
      </c>
    </row>
    <row r="498" spans="1:8" ht="14.25">
      <c r="A498" s="199">
        <v>495</v>
      </c>
      <c r="B498" s="196"/>
      <c r="C498" s="196"/>
      <c r="D498" s="196"/>
      <c r="E498" s="196"/>
      <c r="F498" s="196"/>
      <c r="G498" s="196"/>
      <c r="H498" s="201" t="e">
        <f>F498+(F498*'3. Summay IN-OUT DSLAMS'!$A$4)</f>
        <v>#DIV/0!</v>
      </c>
    </row>
    <row r="499" spans="1:8" ht="14.25">
      <c r="A499" s="199">
        <v>496</v>
      </c>
      <c r="B499" s="196"/>
      <c r="C499" s="196"/>
      <c r="D499" s="196"/>
      <c r="E499" s="196"/>
      <c r="F499" s="196"/>
      <c r="G499" s="196"/>
      <c r="H499" s="201" t="e">
        <f>F499+(F499*'3. Summay IN-OUT DSLAMS'!$A$4)</f>
        <v>#DIV/0!</v>
      </c>
    </row>
    <row r="500" spans="1:8" ht="14.25">
      <c r="A500" s="199">
        <v>497</v>
      </c>
      <c r="B500" s="196"/>
      <c r="C500" s="196"/>
      <c r="D500" s="196"/>
      <c r="E500" s="196"/>
      <c r="F500" s="196"/>
      <c r="G500" s="196"/>
      <c r="H500" s="201" t="e">
        <f>F500+(F500*'3. Summay IN-OUT DSLAMS'!$A$4)</f>
        <v>#DIV/0!</v>
      </c>
    </row>
    <row r="501" spans="1:8" ht="14.25">
      <c r="A501" s="199">
        <v>498</v>
      </c>
      <c r="B501" s="196"/>
      <c r="C501" s="196"/>
      <c r="D501" s="196"/>
      <c r="E501" s="196"/>
      <c r="F501" s="196"/>
      <c r="G501" s="196"/>
      <c r="H501" s="201" t="e">
        <f>F501+(F501*'3. Summay IN-OUT DSLAMS'!$A$4)</f>
        <v>#DIV/0!</v>
      </c>
    </row>
    <row r="502" spans="1:8" ht="14.25">
      <c r="A502" s="199">
        <v>499</v>
      </c>
      <c r="B502" s="196"/>
      <c r="C502" s="196"/>
      <c r="D502" s="196"/>
      <c r="E502" s="196"/>
      <c r="F502" s="196"/>
      <c r="G502" s="196"/>
      <c r="H502" s="201" t="e">
        <f>F502+(F502*'3. Summay IN-OUT DSLAMS'!$A$4)</f>
        <v>#DIV/0!</v>
      </c>
    </row>
    <row r="503" spans="1:8" ht="14.25">
      <c r="A503" s="199">
        <v>500</v>
      </c>
      <c r="B503" s="196"/>
      <c r="C503" s="196"/>
      <c r="D503" s="196"/>
      <c r="E503" s="196"/>
      <c r="F503" s="196"/>
      <c r="G503" s="196"/>
      <c r="H503" s="201" t="e">
        <f>F503+(F503*'3. Summay IN-OUT DSLAMS'!$A$4)</f>
        <v>#DIV/0!</v>
      </c>
    </row>
    <row r="504" spans="1:8" ht="14.25">
      <c r="A504" s="199">
        <v>501</v>
      </c>
      <c r="B504" s="196"/>
      <c r="C504" s="196"/>
      <c r="D504" s="196"/>
      <c r="E504" s="196"/>
      <c r="F504" s="196"/>
      <c r="G504" s="196"/>
      <c r="H504" s="201" t="e">
        <f>F504+(F504*'3. Summay IN-OUT DSLAMS'!$A$4)</f>
        <v>#DIV/0!</v>
      </c>
    </row>
    <row r="505" spans="1:8" ht="14.25">
      <c r="A505" s="199">
        <v>502</v>
      </c>
      <c r="B505" s="196"/>
      <c r="C505" s="196"/>
      <c r="D505" s="196"/>
      <c r="E505" s="196"/>
      <c r="F505" s="196"/>
      <c r="G505" s="196"/>
      <c r="H505" s="201" t="e">
        <f>F505+(F505*'3. Summay IN-OUT DSLAMS'!$A$4)</f>
        <v>#DIV/0!</v>
      </c>
    </row>
    <row r="506" spans="1:8" ht="14.25">
      <c r="A506" s="199">
        <v>503</v>
      </c>
      <c r="B506" s="196"/>
      <c r="C506" s="196"/>
      <c r="D506" s="196"/>
      <c r="E506" s="196"/>
      <c r="F506" s="196"/>
      <c r="G506" s="196"/>
      <c r="H506" s="201" t="e">
        <f>F506+(F506*'3. Summay IN-OUT DSLAMS'!$A$4)</f>
        <v>#DIV/0!</v>
      </c>
    </row>
    <row r="507" spans="1:8" ht="14.25">
      <c r="A507" s="199">
        <v>504</v>
      </c>
      <c r="B507" s="196"/>
      <c r="C507" s="196"/>
      <c r="D507" s="196"/>
      <c r="E507" s="196"/>
      <c r="F507" s="196"/>
      <c r="G507" s="196"/>
      <c r="H507" s="201" t="e">
        <f>F507+(F507*'3. Summay IN-OUT DSLAMS'!$A$4)</f>
        <v>#DIV/0!</v>
      </c>
    </row>
    <row r="508" spans="1:8" ht="14.25">
      <c r="A508" s="199">
        <v>505</v>
      </c>
      <c r="B508" s="196"/>
      <c r="C508" s="196"/>
      <c r="D508" s="196"/>
      <c r="E508" s="196"/>
      <c r="F508" s="196"/>
      <c r="G508" s="196"/>
      <c r="H508" s="201" t="e">
        <f>F508+(F508*'3. Summay IN-OUT DSLAMS'!$A$4)</f>
        <v>#DIV/0!</v>
      </c>
    </row>
    <row r="509" spans="1:8" ht="14.25">
      <c r="A509" s="199">
        <v>506</v>
      </c>
      <c r="B509" s="196"/>
      <c r="C509" s="196"/>
      <c r="D509" s="196"/>
      <c r="E509" s="196"/>
      <c r="F509" s="196"/>
      <c r="G509" s="196"/>
      <c r="H509" s="201" t="e">
        <f>F509+(F509*'3. Summay IN-OUT DSLAMS'!$A$4)</f>
        <v>#DIV/0!</v>
      </c>
    </row>
    <row r="510" spans="1:8" ht="14.25">
      <c r="A510" s="199">
        <v>507</v>
      </c>
      <c r="B510" s="196"/>
      <c r="C510" s="196"/>
      <c r="D510" s="196"/>
      <c r="E510" s="196"/>
      <c r="F510" s="196"/>
      <c r="G510" s="196"/>
      <c r="H510" s="201" t="e">
        <f>F510+(F510*'3. Summay IN-OUT DSLAMS'!$A$4)</f>
        <v>#DIV/0!</v>
      </c>
    </row>
    <row r="511" spans="1:8" ht="14.25">
      <c r="A511" s="199">
        <v>508</v>
      </c>
      <c r="B511" s="196"/>
      <c r="C511" s="196"/>
      <c r="D511" s="196"/>
      <c r="E511" s="196"/>
      <c r="F511" s="196"/>
      <c r="G511" s="196"/>
      <c r="H511" s="201" t="e">
        <f>F511+(F511*'3. Summay IN-OUT DSLAMS'!$A$4)</f>
        <v>#DIV/0!</v>
      </c>
    </row>
    <row r="512" spans="1:8" ht="14.25">
      <c r="A512" s="199">
        <v>509</v>
      </c>
      <c r="B512" s="196"/>
      <c r="C512" s="196"/>
      <c r="D512" s="196"/>
      <c r="E512" s="196"/>
      <c r="F512" s="196"/>
      <c r="G512" s="196"/>
      <c r="H512" s="201" t="e">
        <f>F512+(F512*'3. Summay IN-OUT DSLAMS'!$A$4)</f>
        <v>#DIV/0!</v>
      </c>
    </row>
    <row r="513" spans="1:8" ht="14.25">
      <c r="A513" s="199">
        <v>510</v>
      </c>
      <c r="B513" s="196"/>
      <c r="C513" s="196"/>
      <c r="D513" s="196"/>
      <c r="E513" s="196"/>
      <c r="F513" s="196"/>
      <c r="G513" s="196"/>
      <c r="H513" s="201" t="e">
        <f>F513+(F513*'3. Summay IN-OUT DSLAMS'!$A$4)</f>
        <v>#DIV/0!</v>
      </c>
    </row>
    <row r="514" spans="1:8" ht="14.25">
      <c r="A514" s="199">
        <v>511</v>
      </c>
      <c r="B514" s="196"/>
      <c r="C514" s="196"/>
      <c r="D514" s="196"/>
      <c r="E514" s="196"/>
      <c r="F514" s="196"/>
      <c r="G514" s="196"/>
      <c r="H514" s="201" t="e">
        <f>F514+(F514*'3. Summay IN-OUT DSLAMS'!$A$4)</f>
        <v>#DIV/0!</v>
      </c>
    </row>
    <row r="515" spans="1:8" ht="14.25">
      <c r="A515" s="199">
        <v>512</v>
      </c>
      <c r="B515" s="196"/>
      <c r="C515" s="196"/>
      <c r="D515" s="196"/>
      <c r="E515" s="196"/>
      <c r="F515" s="196"/>
      <c r="G515" s="196"/>
      <c r="H515" s="201" t="e">
        <f>F515+(F515*'3. Summay IN-OUT DSLAMS'!$A$4)</f>
        <v>#DIV/0!</v>
      </c>
    </row>
    <row r="516" spans="1:8" ht="14.25">
      <c r="A516" s="199">
        <v>513</v>
      </c>
      <c r="B516" s="196"/>
      <c r="C516" s="196"/>
      <c r="D516" s="196"/>
      <c r="E516" s="196"/>
      <c r="F516" s="196"/>
      <c r="G516" s="196"/>
      <c r="H516" s="201" t="e">
        <f>F516+(F516*'3. Summay IN-OUT DSLAMS'!$A$4)</f>
        <v>#DIV/0!</v>
      </c>
    </row>
    <row r="517" spans="1:8" ht="14.25">
      <c r="A517" s="199">
        <v>514</v>
      </c>
      <c r="B517" s="196"/>
      <c r="C517" s="196"/>
      <c r="D517" s="196"/>
      <c r="E517" s="196"/>
      <c r="F517" s="196"/>
      <c r="G517" s="196"/>
      <c r="H517" s="201" t="e">
        <f>F517+(F517*'3. Summay IN-OUT DSLAMS'!$A$4)</f>
        <v>#DIV/0!</v>
      </c>
    </row>
    <row r="518" spans="1:8" ht="14.25">
      <c r="A518" s="199">
        <v>515</v>
      </c>
      <c r="B518" s="196"/>
      <c r="C518" s="196"/>
      <c r="D518" s="196"/>
      <c r="E518" s="196"/>
      <c r="F518" s="196"/>
      <c r="G518" s="196"/>
      <c r="H518" s="201" t="e">
        <f>F518+(F518*'3. Summay IN-OUT DSLAMS'!$A$4)</f>
        <v>#DIV/0!</v>
      </c>
    </row>
    <row r="519" spans="1:8" ht="14.25">
      <c r="A519" s="199">
        <v>516</v>
      </c>
      <c r="B519" s="196"/>
      <c r="C519" s="196"/>
      <c r="D519" s="196"/>
      <c r="E519" s="196"/>
      <c r="F519" s="196"/>
      <c r="G519" s="196"/>
      <c r="H519" s="201" t="e">
        <f>F519+(F519*'3. Summay IN-OUT DSLAMS'!$A$4)</f>
        <v>#DIV/0!</v>
      </c>
    </row>
    <row r="520" spans="1:8" ht="14.25">
      <c r="A520" s="199">
        <v>517</v>
      </c>
      <c r="B520" s="196"/>
      <c r="C520" s="196"/>
      <c r="D520" s="196"/>
      <c r="E520" s="196"/>
      <c r="F520" s="196"/>
      <c r="G520" s="196"/>
      <c r="H520" s="201" t="e">
        <f>F520+(F520*'3. Summay IN-OUT DSLAMS'!$A$4)</f>
        <v>#DIV/0!</v>
      </c>
    </row>
    <row r="521" spans="1:8" ht="14.25">
      <c r="A521" s="199">
        <v>518</v>
      </c>
      <c r="B521" s="196"/>
      <c r="C521" s="196"/>
      <c r="D521" s="196"/>
      <c r="E521" s="196"/>
      <c r="F521" s="196"/>
      <c r="G521" s="196"/>
      <c r="H521" s="201" t="e">
        <f>F521+(F521*'3. Summay IN-OUT DSLAMS'!$A$4)</f>
        <v>#DIV/0!</v>
      </c>
    </row>
    <row r="522" spans="1:8" ht="14.25">
      <c r="A522" s="199">
        <v>519</v>
      </c>
      <c r="B522" s="196"/>
      <c r="C522" s="196"/>
      <c r="D522" s="196"/>
      <c r="E522" s="196"/>
      <c r="F522" s="196"/>
      <c r="G522" s="196"/>
      <c r="H522" s="201" t="e">
        <f>F522+(F522*'3. Summay IN-OUT DSLAMS'!$A$4)</f>
        <v>#DIV/0!</v>
      </c>
    </row>
    <row r="523" spans="1:8" ht="14.25">
      <c r="A523" s="199">
        <v>520</v>
      </c>
      <c r="B523" s="196"/>
      <c r="C523" s="196"/>
      <c r="D523" s="196"/>
      <c r="E523" s="196"/>
      <c r="F523" s="196"/>
      <c r="G523" s="196"/>
      <c r="H523" s="201" t="e">
        <f>F523+(F523*'3. Summay IN-OUT DSLAMS'!$A$4)</f>
        <v>#DIV/0!</v>
      </c>
    </row>
    <row r="524" spans="1:8" ht="14.25">
      <c r="A524" s="198"/>
      <c r="B524" s="197"/>
      <c r="C524" s="197"/>
      <c r="D524" s="197"/>
      <c r="E524" s="197"/>
      <c r="F524" s="203">
        <f>SUM(F4:F523)</f>
        <v>0</v>
      </c>
      <c r="G524" s="203">
        <f>SUM(G4:G523)</f>
        <v>0</v>
      </c>
      <c r="H524" s="203" t="e">
        <f>SUM(H4:H523)</f>
        <v>#DIV/0!</v>
      </c>
    </row>
  </sheetData>
  <sheetProtection/>
  <mergeCells count="7">
    <mergeCell ref="A1:H1"/>
    <mergeCell ref="A2:A3"/>
    <mergeCell ref="B2:B3"/>
    <mergeCell ref="C2:C3"/>
    <mergeCell ref="F3:G3"/>
    <mergeCell ref="D2:D3"/>
    <mergeCell ref="E2: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
  <sheetViews>
    <sheetView zoomScalePageLayoutView="0" workbookViewId="0" topLeftCell="A1">
      <selection activeCell="C3" sqref="C3"/>
    </sheetView>
  </sheetViews>
  <sheetFormatPr defaultColWidth="9.140625" defaultRowHeight="15"/>
  <cols>
    <col min="1" max="1" width="41.421875" style="198" customWidth="1"/>
    <col min="2" max="2" width="26.8515625" style="195" customWidth="1"/>
    <col min="3" max="3" width="21.57421875" style="197" customWidth="1"/>
    <col min="4" max="16384" width="9.140625" style="195" customWidth="1"/>
  </cols>
  <sheetData>
    <row r="1" spans="1:3" ht="53.25" customHeight="1">
      <c r="A1" s="209" t="s">
        <v>229</v>
      </c>
      <c r="B1" s="209" t="s">
        <v>228</v>
      </c>
      <c r="C1" s="209" t="s">
        <v>231</v>
      </c>
    </row>
    <row r="2" spans="1:3" ht="31.5" customHeight="1">
      <c r="A2" s="229">
        <f>'1. Indoor DSLAM'!D105+'2. Outdoor DSLAM'!F524</f>
        <v>0</v>
      </c>
      <c r="B2" s="229">
        <f>'1. Indoor DSLAM'!E105+'2. Outdoor DSLAM'!G524</f>
        <v>0</v>
      </c>
      <c r="C2" s="229"/>
    </row>
    <row r="3" spans="1:3" ht="28.5" customHeight="1">
      <c r="A3" s="209" t="s">
        <v>230</v>
      </c>
      <c r="B3" s="209" t="s">
        <v>232</v>
      </c>
      <c r="C3" s="212"/>
    </row>
    <row r="4" spans="1:3" ht="19.5" customHeight="1">
      <c r="A4" s="230" t="e">
        <f>(C2-A2)/A2</f>
        <v>#DIV/0!</v>
      </c>
      <c r="B4" s="229" t="e">
        <f>'1. Indoor DSLAM'!F105+'2. Outdoor DSLAM'!H524</f>
        <v>#DIV/0!</v>
      </c>
      <c r="C4" s="211" t="e">
        <f>+B4</f>
        <v>#DIV/0!</v>
      </c>
    </row>
    <row r="5" spans="1:3" ht="19.5" customHeight="1">
      <c r="A5" s="195"/>
      <c r="C5" s="195"/>
    </row>
    <row r="6" spans="1:3" ht="19.5" customHeight="1">
      <c r="A6" s="195"/>
      <c r="C6" s="195"/>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50"/>
  <sheetViews>
    <sheetView tabSelected="1" zoomScalePageLayoutView="0" workbookViewId="0" topLeftCell="E1">
      <selection activeCell="H7" sqref="H7"/>
    </sheetView>
  </sheetViews>
  <sheetFormatPr defaultColWidth="9.140625" defaultRowHeight="15"/>
  <cols>
    <col min="1" max="1" width="4.7109375" style="0" customWidth="1"/>
    <col min="2" max="2" width="18.421875" style="0" customWidth="1"/>
    <col min="3" max="3" width="18.57421875" style="0" customWidth="1"/>
    <col min="4" max="4" width="16.421875" style="0" customWidth="1"/>
    <col min="5" max="5" width="18.28125" style="0" customWidth="1"/>
    <col min="6" max="6" width="16.57421875" style="0" customWidth="1"/>
    <col min="7" max="7" width="15.7109375" style="0" customWidth="1"/>
    <col min="8" max="8" width="12.00390625" style="0" customWidth="1"/>
    <col min="9" max="9" width="12.28125" style="0" customWidth="1"/>
    <col min="10" max="10" width="13.8515625" style="0" customWidth="1"/>
  </cols>
  <sheetData>
    <row r="1" spans="1:10" ht="35.25" customHeight="1">
      <c r="A1" s="315" t="s">
        <v>12</v>
      </c>
      <c r="B1" s="315"/>
      <c r="C1" s="315"/>
      <c r="D1" s="315"/>
      <c r="E1" s="315"/>
      <c r="F1" s="315"/>
      <c r="G1" s="315"/>
      <c r="I1" s="337" t="s">
        <v>13</v>
      </c>
      <c r="J1" s="337"/>
    </row>
    <row r="2" spans="1:10" ht="25.5" customHeight="1">
      <c r="A2" s="11"/>
      <c r="I2" s="191" t="s">
        <v>14</v>
      </c>
      <c r="J2" s="192"/>
    </row>
    <row r="3" spans="1:10" ht="25.5" customHeight="1">
      <c r="A3" s="316" t="s">
        <v>15</v>
      </c>
      <c r="B3" s="316"/>
      <c r="C3" s="316"/>
      <c r="D3" s="316"/>
      <c r="E3" s="316"/>
      <c r="F3" s="316"/>
      <c r="G3" s="316"/>
      <c r="I3" s="193" t="s">
        <v>16</v>
      </c>
      <c r="J3" s="194"/>
    </row>
    <row r="4" ht="25.5" customHeight="1"/>
    <row r="5" spans="1:6" ht="25.5" customHeight="1">
      <c r="A5" s="46">
        <v>1</v>
      </c>
      <c r="B5" s="330" t="s">
        <v>17</v>
      </c>
      <c r="C5" s="330"/>
      <c r="D5" s="330"/>
      <c r="E5" s="330"/>
      <c r="F5" s="330"/>
    </row>
    <row r="6" spans="1:6" ht="25.5" customHeight="1">
      <c r="A6" s="1"/>
      <c r="B6" s="91" t="s">
        <v>18</v>
      </c>
      <c r="C6" s="320" t="s">
        <v>19</v>
      </c>
      <c r="D6" s="320"/>
      <c r="E6" s="320" t="s">
        <v>20</v>
      </c>
      <c r="F6" s="333"/>
    </row>
    <row r="7" spans="1:6" ht="44.25" customHeight="1">
      <c r="A7" s="1"/>
      <c r="B7" s="92"/>
      <c r="C7" s="93" t="s">
        <v>21</v>
      </c>
      <c r="D7" s="93" t="s">
        <v>22</v>
      </c>
      <c r="E7" s="93" t="s">
        <v>21</v>
      </c>
      <c r="F7" s="94" t="s">
        <v>22</v>
      </c>
    </row>
    <row r="8" spans="1:9" ht="25.5" customHeight="1">
      <c r="A8" s="1"/>
      <c r="B8" s="95" t="s">
        <v>23</v>
      </c>
      <c r="C8" s="96">
        <v>1153.3130434782609</v>
      </c>
      <c r="D8" s="96">
        <v>1153.3130434782609</v>
      </c>
      <c r="E8" s="96">
        <v>289.4434782608696</v>
      </c>
      <c r="F8" s="97">
        <v>107.1304347826087</v>
      </c>
      <c r="I8" s="26"/>
    </row>
    <row r="9" spans="1:9" ht="25.5" customHeight="1">
      <c r="A9" s="1"/>
      <c r="B9" s="98" t="s">
        <v>24</v>
      </c>
      <c r="C9" s="99">
        <v>1153.3130434782609</v>
      </c>
      <c r="D9" s="99">
        <v>1153.3130434782609</v>
      </c>
      <c r="E9" s="99">
        <v>1157.7478260869566</v>
      </c>
      <c r="F9" s="100">
        <v>338.9913043478261</v>
      </c>
      <c r="I9" s="26"/>
    </row>
    <row r="10" spans="1:6" ht="25.5" customHeight="1">
      <c r="A10" s="1"/>
      <c r="B10" s="12"/>
      <c r="C10" s="13"/>
      <c r="D10" s="13"/>
      <c r="E10" s="13"/>
      <c r="F10" s="13"/>
    </row>
    <row r="11" spans="1:6" ht="25.5" customHeight="1">
      <c r="A11" s="1"/>
      <c r="B11" s="330" t="s">
        <v>25</v>
      </c>
      <c r="C11" s="330"/>
      <c r="D11" s="330"/>
      <c r="E11" s="330"/>
      <c r="F11" s="330"/>
    </row>
    <row r="12" spans="1:6" ht="14.25">
      <c r="A12" s="1"/>
      <c r="B12" s="91" t="s">
        <v>18</v>
      </c>
      <c r="C12" s="320" t="s">
        <v>19</v>
      </c>
      <c r="D12" s="320"/>
      <c r="E12" s="320" t="s">
        <v>20</v>
      </c>
      <c r="F12" s="333"/>
    </row>
    <row r="13" spans="1:9" ht="48" customHeight="1">
      <c r="A13" s="1"/>
      <c r="B13" s="92"/>
      <c r="C13" s="93" t="s">
        <v>21</v>
      </c>
      <c r="D13" s="93" t="s">
        <v>22</v>
      </c>
      <c r="E13" s="93" t="s">
        <v>21</v>
      </c>
      <c r="F13" s="94" t="s">
        <v>22</v>
      </c>
      <c r="H13" s="335"/>
      <c r="I13" s="335"/>
    </row>
    <row r="14" spans="1:9" ht="25.5" customHeight="1">
      <c r="A14" s="1"/>
      <c r="B14" s="95" t="s">
        <v>23</v>
      </c>
      <c r="C14" s="96">
        <v>1153.3130434782609</v>
      </c>
      <c r="D14" s="96">
        <v>1153.3130434782609</v>
      </c>
      <c r="E14" s="96">
        <v>304.5</v>
      </c>
      <c r="F14" s="97">
        <v>153.1</v>
      </c>
      <c r="H14" s="80"/>
      <c r="I14" s="81"/>
    </row>
    <row r="15" spans="1:9" ht="25.5" customHeight="1">
      <c r="A15" s="1"/>
      <c r="B15" s="98" t="s">
        <v>24</v>
      </c>
      <c r="C15" s="99">
        <v>1153.3130434782609</v>
      </c>
      <c r="D15" s="99">
        <v>1153.3130434782609</v>
      </c>
      <c r="E15" s="99">
        <v>1217.9</v>
      </c>
      <c r="F15" s="100">
        <v>384.5</v>
      </c>
      <c r="H15" s="80"/>
      <c r="I15" s="81"/>
    </row>
    <row r="16" spans="1:9" ht="14.25">
      <c r="A16" s="1"/>
      <c r="B16" s="12"/>
      <c r="C16" s="13"/>
      <c r="D16" s="13"/>
      <c r="E16" s="13"/>
      <c r="F16" s="13"/>
      <c r="G16" s="83"/>
      <c r="H16" s="82"/>
      <c r="I16" s="82"/>
    </row>
    <row r="17" spans="1:7" ht="25.5" customHeight="1">
      <c r="A17" s="46" t="s">
        <v>26</v>
      </c>
      <c r="B17" s="318" t="s">
        <v>27</v>
      </c>
      <c r="C17" s="318"/>
      <c r="D17" s="15"/>
      <c r="E17" s="13"/>
      <c r="F17" s="13"/>
      <c r="G17" s="84"/>
    </row>
    <row r="18" spans="1:7" ht="25.5" customHeight="1">
      <c r="A18" s="1"/>
      <c r="B18" s="91" t="s">
        <v>28</v>
      </c>
      <c r="C18" s="101">
        <v>0</v>
      </c>
      <c r="D18" s="12"/>
      <c r="E18" s="13"/>
      <c r="F18" s="13"/>
      <c r="G18" s="84"/>
    </row>
    <row r="19" spans="1:6" ht="25.5" customHeight="1">
      <c r="A19" s="1"/>
      <c r="B19" s="95" t="s">
        <v>29</v>
      </c>
      <c r="C19" s="102">
        <v>384.44</v>
      </c>
      <c r="D19" s="25">
        <v>0.3333353439241203</v>
      </c>
      <c r="E19" s="13"/>
      <c r="F19" s="13"/>
    </row>
    <row r="20" spans="1:6" ht="25.5" customHeight="1">
      <c r="A20" s="1"/>
      <c r="B20" s="98" t="s">
        <v>30</v>
      </c>
      <c r="C20" s="103">
        <v>922.64</v>
      </c>
      <c r="D20" s="25">
        <v>0.7999909523414587</v>
      </c>
      <c r="E20" s="13"/>
      <c r="F20" s="13"/>
    </row>
    <row r="21" spans="1:6" ht="25.5" customHeight="1">
      <c r="A21" s="1"/>
      <c r="B21" s="12"/>
      <c r="C21" s="13"/>
      <c r="D21" s="13"/>
      <c r="E21" s="13"/>
      <c r="F21" s="13"/>
    </row>
    <row r="22" spans="1:6" ht="25.5" customHeight="1">
      <c r="A22" s="1"/>
      <c r="B22" s="319" t="s">
        <v>31</v>
      </c>
      <c r="C22" s="319"/>
      <c r="D22" s="13"/>
      <c r="E22" s="85"/>
      <c r="F22" s="13"/>
    </row>
    <row r="23" spans="1:6" ht="25.5" customHeight="1">
      <c r="A23" s="1"/>
      <c r="B23" s="91" t="s">
        <v>28</v>
      </c>
      <c r="C23" s="101">
        <v>0</v>
      </c>
      <c r="D23" s="13"/>
      <c r="E23" s="85"/>
      <c r="F23" s="13"/>
    </row>
    <row r="24" spans="1:6" ht="25.5" customHeight="1">
      <c r="A24" s="1"/>
      <c r="B24" s="95" t="s">
        <v>29</v>
      </c>
      <c r="C24" s="148">
        <v>345.99391304347824</v>
      </c>
      <c r="D24" s="25">
        <v>0.3</v>
      </c>
      <c r="E24" s="85"/>
      <c r="F24" s="13"/>
    </row>
    <row r="25" spans="1:6" ht="25.5" customHeight="1">
      <c r="A25" s="1"/>
      <c r="B25" s="98" t="s">
        <v>30</v>
      </c>
      <c r="C25" s="100">
        <v>1037.9817391304348</v>
      </c>
      <c r="D25" s="25">
        <v>0.9</v>
      </c>
      <c r="E25" s="85"/>
      <c r="F25" s="13"/>
    </row>
    <row r="26" spans="1:6" ht="25.5" customHeight="1">
      <c r="A26" s="1"/>
      <c r="B26" s="1"/>
      <c r="C26" s="1"/>
      <c r="D26" s="1"/>
      <c r="E26" s="1"/>
      <c r="F26" s="1"/>
    </row>
    <row r="27" spans="1:6" ht="25.5" customHeight="1">
      <c r="A27" s="46">
        <v>2</v>
      </c>
      <c r="B27" s="330" t="s">
        <v>32</v>
      </c>
      <c r="C27" s="330"/>
      <c r="D27" s="330"/>
      <c r="E27" s="330"/>
      <c r="F27" s="14"/>
    </row>
    <row r="28" spans="1:6" ht="25.5" customHeight="1">
      <c r="A28" s="1"/>
      <c r="B28" s="104" t="s">
        <v>33</v>
      </c>
      <c r="C28" s="105" t="s">
        <v>19</v>
      </c>
      <c r="D28" s="320" t="s">
        <v>20</v>
      </c>
      <c r="E28" s="332"/>
      <c r="F28" s="3"/>
    </row>
    <row r="29" spans="1:6" ht="43.5" customHeight="1">
      <c r="A29" s="1"/>
      <c r="B29" s="106" t="s">
        <v>34</v>
      </c>
      <c r="C29" s="107"/>
      <c r="D29" s="108" t="s">
        <v>35</v>
      </c>
      <c r="E29" s="109" t="s">
        <v>36</v>
      </c>
      <c r="F29" s="3"/>
    </row>
    <row r="30" spans="1:6" ht="25.5" customHeight="1">
      <c r="A30" s="1"/>
      <c r="B30" s="110" t="s">
        <v>37</v>
      </c>
      <c r="C30" s="96">
        <v>76.88</v>
      </c>
      <c r="D30" s="96">
        <v>48.86956521739131</v>
      </c>
      <c r="E30" s="97">
        <v>244.33043478260873</v>
      </c>
      <c r="F30" s="1"/>
    </row>
    <row r="31" spans="1:6" ht="25.5" customHeight="1">
      <c r="A31" s="1"/>
      <c r="B31" s="110" t="s">
        <v>38</v>
      </c>
      <c r="C31" s="96">
        <v>76.88</v>
      </c>
      <c r="D31" s="96">
        <v>53.652173913043484</v>
      </c>
      <c r="E31" s="97">
        <v>268.2521739130435</v>
      </c>
      <c r="F31" s="1"/>
    </row>
    <row r="32" spans="1:6" ht="25.5" customHeight="1">
      <c r="A32" s="1"/>
      <c r="B32" s="110" t="s">
        <v>39</v>
      </c>
      <c r="C32" s="96">
        <v>76.88</v>
      </c>
      <c r="D32" s="96">
        <v>56.90434782608696</v>
      </c>
      <c r="E32" s="97">
        <v>284.47826086956525</v>
      </c>
      <c r="F32" s="1"/>
    </row>
    <row r="33" spans="1:6" ht="25.5" customHeight="1">
      <c r="A33" s="1"/>
      <c r="B33" s="110" t="s">
        <v>40</v>
      </c>
      <c r="C33" s="96">
        <v>76.88</v>
      </c>
      <c r="D33" s="96">
        <v>60.13913043478261</v>
      </c>
      <c r="E33" s="97">
        <v>300.7130434782609</v>
      </c>
      <c r="F33" s="1"/>
    </row>
    <row r="34" spans="1:6" ht="25.5" customHeight="1">
      <c r="A34" s="1"/>
      <c r="B34" s="110" t="s">
        <v>41</v>
      </c>
      <c r="C34" s="96">
        <v>76.88</v>
      </c>
      <c r="D34" s="96">
        <v>99.2695652173913</v>
      </c>
      <c r="E34" s="97">
        <v>496.3478260869565</v>
      </c>
      <c r="F34" s="1"/>
    </row>
    <row r="35" spans="2:5" ht="25.5" customHeight="1">
      <c r="B35" s="110" t="s">
        <v>42</v>
      </c>
      <c r="C35" s="96">
        <v>76.88</v>
      </c>
      <c r="D35" s="96">
        <v>61.00000000000001</v>
      </c>
      <c r="E35" s="97">
        <v>304.99130434782614</v>
      </c>
    </row>
    <row r="36" spans="2:5" ht="25.5" customHeight="1">
      <c r="B36" s="110" t="s">
        <v>43</v>
      </c>
      <c r="C36" s="96">
        <v>76.88</v>
      </c>
      <c r="D36" s="96">
        <v>67.14782608695653</v>
      </c>
      <c r="E36" s="97">
        <v>335.7391304347827</v>
      </c>
    </row>
    <row r="37" spans="2:5" ht="25.5" customHeight="1">
      <c r="B37" s="110" t="s">
        <v>44</v>
      </c>
      <c r="C37" s="96">
        <v>76.88</v>
      </c>
      <c r="D37" s="96">
        <v>71.25217391304348</v>
      </c>
      <c r="E37" s="97">
        <v>356.2434782608696</v>
      </c>
    </row>
    <row r="38" spans="2:5" ht="25.5" customHeight="1">
      <c r="B38" s="110" t="s">
        <v>45</v>
      </c>
      <c r="C38" s="96">
        <v>76.88</v>
      </c>
      <c r="D38" s="96">
        <v>75.18260869565218</v>
      </c>
      <c r="E38" s="97">
        <v>375.88695652173914</v>
      </c>
    </row>
    <row r="39" spans="2:5" ht="25.5" customHeight="1">
      <c r="B39" s="110" t="s">
        <v>46</v>
      </c>
      <c r="C39" s="96">
        <v>76.88</v>
      </c>
      <c r="D39" s="96">
        <v>93.46086956521741</v>
      </c>
      <c r="E39" s="97">
        <v>467.304347826087</v>
      </c>
    </row>
    <row r="40" spans="2:5" ht="25.5" customHeight="1">
      <c r="B40" s="110" t="s">
        <v>47</v>
      </c>
      <c r="C40" s="96">
        <v>76.88</v>
      </c>
      <c r="D40" s="96">
        <v>108.66956521739131</v>
      </c>
      <c r="E40" s="97">
        <v>543.3391304347826</v>
      </c>
    </row>
    <row r="41" spans="2:5" ht="25.5" customHeight="1">
      <c r="B41" s="110" t="s">
        <v>48</v>
      </c>
      <c r="C41" s="96">
        <v>76.88</v>
      </c>
      <c r="D41" s="96">
        <v>73.1304347826087</v>
      </c>
      <c r="E41" s="97">
        <v>365.6434782608696</v>
      </c>
    </row>
    <row r="42" spans="2:5" ht="25.5" customHeight="1">
      <c r="B42" s="110" t="s">
        <v>49</v>
      </c>
      <c r="C42" s="96">
        <v>76.88</v>
      </c>
      <c r="D42" s="96">
        <v>80.47826086956522</v>
      </c>
      <c r="E42" s="97">
        <v>402.3826086956522</v>
      </c>
    </row>
    <row r="43" spans="2:5" ht="25.5" customHeight="1">
      <c r="B43" s="110" t="s">
        <v>50</v>
      </c>
      <c r="C43" s="96">
        <v>76.88</v>
      </c>
      <c r="D43" s="96">
        <v>85.42608695652174</v>
      </c>
      <c r="E43" s="97">
        <v>427.14782608695657</v>
      </c>
    </row>
    <row r="44" spans="2:5" ht="25.5" customHeight="1">
      <c r="B44" s="110" t="s">
        <v>51</v>
      </c>
      <c r="C44" s="96">
        <v>76.88</v>
      </c>
      <c r="D44" s="96">
        <v>91.40869565217392</v>
      </c>
      <c r="E44" s="97">
        <v>457.05217391304353</v>
      </c>
    </row>
    <row r="45" spans="2:5" ht="25.5" customHeight="1">
      <c r="B45" s="110" t="s">
        <v>52</v>
      </c>
      <c r="C45" s="96">
        <v>76.88</v>
      </c>
      <c r="D45" s="96">
        <v>116.18260869565219</v>
      </c>
      <c r="E45" s="97">
        <v>580.9217391304347</v>
      </c>
    </row>
    <row r="46" spans="2:5" ht="25.5" customHeight="1">
      <c r="B46" s="110" t="s">
        <v>53</v>
      </c>
      <c r="C46" s="96">
        <v>76.88</v>
      </c>
      <c r="D46" s="96">
        <v>130.37391304347827</v>
      </c>
      <c r="E46" s="97">
        <v>651.8260869565219</v>
      </c>
    </row>
    <row r="47" spans="2:5" ht="25.5" customHeight="1">
      <c r="B47" s="110" t="s">
        <v>54</v>
      </c>
      <c r="C47" s="96">
        <v>76.88</v>
      </c>
      <c r="D47" s="96">
        <v>94.48695652173913</v>
      </c>
      <c r="E47" s="97">
        <v>472.4260869565218</v>
      </c>
    </row>
    <row r="48" spans="2:5" ht="25.5" customHeight="1">
      <c r="B48" s="110" t="s">
        <v>55</v>
      </c>
      <c r="C48" s="96">
        <v>76.88</v>
      </c>
      <c r="D48" s="96">
        <v>100.28695652173914</v>
      </c>
      <c r="E48" s="97">
        <v>501.4695652173914</v>
      </c>
    </row>
    <row r="49" spans="2:5" ht="25.5" customHeight="1">
      <c r="B49" s="110" t="s">
        <v>56</v>
      </c>
      <c r="C49" s="96">
        <v>76.88</v>
      </c>
      <c r="D49" s="96">
        <v>109.18260869565218</v>
      </c>
      <c r="E49" s="97">
        <v>545.904347826087</v>
      </c>
    </row>
    <row r="50" spans="2:5" ht="25.5" customHeight="1">
      <c r="B50" s="110" t="s">
        <v>57</v>
      </c>
      <c r="C50" s="96">
        <v>76.88</v>
      </c>
      <c r="D50" s="96">
        <v>118.06086956521742</v>
      </c>
      <c r="E50" s="97">
        <v>590.3217391304348</v>
      </c>
    </row>
    <row r="51" spans="1:5" ht="25.5" customHeight="1">
      <c r="A51" s="1"/>
      <c r="B51" s="110" t="s">
        <v>58</v>
      </c>
      <c r="C51" s="96">
        <v>76.88</v>
      </c>
      <c r="D51" s="96">
        <v>90.20869565217392</v>
      </c>
      <c r="E51" s="97">
        <v>451.06956521739136</v>
      </c>
    </row>
    <row r="52" spans="1:5" ht="25.5" customHeight="1">
      <c r="A52" s="1"/>
      <c r="B52" s="110" t="s">
        <v>59</v>
      </c>
      <c r="C52" s="96">
        <v>76.88</v>
      </c>
      <c r="D52" s="96">
        <v>97.55652173913045</v>
      </c>
      <c r="E52" s="97">
        <v>487.808695652174</v>
      </c>
    </row>
    <row r="53" spans="1:5" ht="25.5" customHeight="1">
      <c r="A53" s="1"/>
      <c r="B53" s="110" t="s">
        <v>60</v>
      </c>
      <c r="C53" s="96">
        <v>76.88</v>
      </c>
      <c r="D53" s="96">
        <v>120.8</v>
      </c>
      <c r="E53" s="97">
        <v>603.9913043478261</v>
      </c>
    </row>
    <row r="54" spans="1:7" ht="25.5" customHeight="1">
      <c r="A54" s="1"/>
      <c r="B54" s="110" t="s">
        <v>61</v>
      </c>
      <c r="C54" s="96">
        <v>76.88</v>
      </c>
      <c r="D54" s="96">
        <v>127.80000000000001</v>
      </c>
      <c r="E54" s="97">
        <v>639.0173913043478</v>
      </c>
      <c r="G54" s="26"/>
    </row>
    <row r="55" spans="1:7" ht="25.5" customHeight="1">
      <c r="A55" s="1"/>
      <c r="B55" s="110" t="s">
        <v>62</v>
      </c>
      <c r="C55" s="96">
        <v>76.88</v>
      </c>
      <c r="D55" s="96">
        <v>126.08695652173914</v>
      </c>
      <c r="E55" s="97">
        <v>630.4695652173913</v>
      </c>
      <c r="G55" s="26"/>
    </row>
    <row r="56" spans="1:7" ht="25.5" customHeight="1">
      <c r="A56" s="1"/>
      <c r="B56" s="110" t="s">
        <v>63</v>
      </c>
      <c r="C56" s="96">
        <v>76.88</v>
      </c>
      <c r="D56" s="96">
        <v>134.13043478260872</v>
      </c>
      <c r="E56" s="97">
        <v>670.6260869565218</v>
      </c>
      <c r="G56" s="26"/>
    </row>
    <row r="57" spans="1:5" ht="25.5" customHeight="1">
      <c r="A57" s="1"/>
      <c r="B57" s="110" t="s">
        <v>64</v>
      </c>
      <c r="C57" s="96">
        <v>76.88</v>
      </c>
      <c r="D57" s="96">
        <v>137.5391304347826</v>
      </c>
      <c r="E57" s="97">
        <v>687.7130434782609</v>
      </c>
    </row>
    <row r="58" spans="1:5" ht="25.5" customHeight="1">
      <c r="A58" s="1"/>
      <c r="B58" s="110" t="s">
        <v>65</v>
      </c>
      <c r="C58" s="96">
        <v>76.88</v>
      </c>
      <c r="D58" s="96">
        <v>140.61739130434785</v>
      </c>
      <c r="E58" s="97">
        <v>703.0869565217391</v>
      </c>
    </row>
    <row r="59" spans="1:5" ht="25.5" customHeight="1">
      <c r="A59" s="1"/>
      <c r="B59" s="111" t="s">
        <v>66</v>
      </c>
      <c r="C59" s="99">
        <v>76.88</v>
      </c>
      <c r="D59" s="99">
        <v>148.99</v>
      </c>
      <c r="E59" s="100">
        <v>744.9478260869566</v>
      </c>
    </row>
    <row r="60" spans="1:5" ht="25.5" customHeight="1">
      <c r="A60" s="1"/>
      <c r="B60" s="16"/>
      <c r="C60" s="13"/>
      <c r="D60" s="13"/>
      <c r="E60" s="13"/>
    </row>
    <row r="61" spans="1:5" ht="25.5" customHeight="1">
      <c r="A61" s="1"/>
      <c r="B61" s="330" t="s">
        <v>67</v>
      </c>
      <c r="C61" s="330"/>
      <c r="D61" s="330"/>
      <c r="E61" s="330"/>
    </row>
    <row r="62" spans="1:5" ht="14.25">
      <c r="A62" s="1"/>
      <c r="B62" s="104" t="s">
        <v>33</v>
      </c>
      <c r="C62" s="105" t="s">
        <v>19</v>
      </c>
      <c r="D62" s="320" t="s">
        <v>20</v>
      </c>
      <c r="E62" s="332"/>
    </row>
    <row r="63" spans="1:9" ht="42" customHeight="1">
      <c r="A63" s="1"/>
      <c r="B63" s="106" t="s">
        <v>34</v>
      </c>
      <c r="C63" s="107"/>
      <c r="D63" s="108" t="s">
        <v>35</v>
      </c>
      <c r="E63" s="109" t="s">
        <v>36</v>
      </c>
      <c r="H63" s="335"/>
      <c r="I63" s="335"/>
    </row>
    <row r="64" spans="1:9" ht="25.5" customHeight="1">
      <c r="A64" s="1"/>
      <c r="B64" s="110" t="s">
        <v>37</v>
      </c>
      <c r="C64" s="96">
        <v>76.9</v>
      </c>
      <c r="D64" s="96">
        <v>51.4</v>
      </c>
      <c r="E64" s="97">
        <v>256.7</v>
      </c>
      <c r="H64" s="80"/>
      <c r="I64" s="80"/>
    </row>
    <row r="65" spans="1:9" ht="25.5" customHeight="1">
      <c r="A65" s="1"/>
      <c r="B65" s="110" t="s">
        <v>38</v>
      </c>
      <c r="C65" s="96">
        <v>76.9</v>
      </c>
      <c r="D65" s="96">
        <v>56.5</v>
      </c>
      <c r="E65" s="97">
        <v>282.3</v>
      </c>
      <c r="H65" s="80"/>
      <c r="I65" s="80"/>
    </row>
    <row r="66" spans="1:9" ht="25.5" customHeight="1">
      <c r="A66" s="1"/>
      <c r="B66" s="110" t="s">
        <v>39</v>
      </c>
      <c r="C66" s="96">
        <v>76.9</v>
      </c>
      <c r="D66" s="96">
        <v>59.9</v>
      </c>
      <c r="E66" s="97">
        <v>299.6</v>
      </c>
      <c r="H66" s="80"/>
      <c r="I66" s="80"/>
    </row>
    <row r="67" spans="1:9" ht="25.5" customHeight="1">
      <c r="A67" s="1"/>
      <c r="B67" s="110" t="s">
        <v>40</v>
      </c>
      <c r="C67" s="96">
        <v>76.9</v>
      </c>
      <c r="D67" s="96">
        <v>63.3</v>
      </c>
      <c r="E67" s="97">
        <v>316.2</v>
      </c>
      <c r="H67" s="80"/>
      <c r="I67" s="80"/>
    </row>
    <row r="68" spans="1:9" ht="25.5" customHeight="1">
      <c r="A68" s="1"/>
      <c r="B68" s="110" t="s">
        <v>41</v>
      </c>
      <c r="C68" s="96">
        <v>76.9</v>
      </c>
      <c r="D68" s="96">
        <v>104.4</v>
      </c>
      <c r="E68" s="97">
        <v>521.8</v>
      </c>
      <c r="H68" s="80"/>
      <c r="I68" s="80"/>
    </row>
    <row r="69" spans="1:9" ht="25.5" customHeight="1">
      <c r="A69" s="1"/>
      <c r="B69" s="110" t="s">
        <v>42</v>
      </c>
      <c r="C69" s="96">
        <v>76.9</v>
      </c>
      <c r="D69" s="96">
        <v>64.2</v>
      </c>
      <c r="E69" s="97">
        <v>321.1</v>
      </c>
      <c r="H69" s="80"/>
      <c r="I69" s="80"/>
    </row>
    <row r="70" spans="1:9" ht="25.5" customHeight="1">
      <c r="A70" s="1"/>
      <c r="B70" s="110" t="s">
        <v>43</v>
      </c>
      <c r="C70" s="96">
        <v>76.9</v>
      </c>
      <c r="D70" s="96">
        <v>70.6</v>
      </c>
      <c r="E70" s="97">
        <v>352.9</v>
      </c>
      <c r="H70" s="80"/>
      <c r="I70" s="80"/>
    </row>
    <row r="71" spans="1:9" ht="25.5" customHeight="1">
      <c r="A71" s="1"/>
      <c r="B71" s="110" t="s">
        <v>44</v>
      </c>
      <c r="C71" s="96">
        <v>76.9</v>
      </c>
      <c r="D71" s="96">
        <v>74.9</v>
      </c>
      <c r="E71" s="97">
        <v>374.4</v>
      </c>
      <c r="H71" s="80"/>
      <c r="I71" s="80"/>
    </row>
    <row r="72" spans="1:9" ht="25.5" customHeight="1">
      <c r="A72" s="1"/>
      <c r="B72" s="110" t="s">
        <v>45</v>
      </c>
      <c r="C72" s="96">
        <v>76.9</v>
      </c>
      <c r="D72" s="96">
        <v>79.2</v>
      </c>
      <c r="E72" s="97">
        <v>395.8</v>
      </c>
      <c r="H72" s="80"/>
      <c r="I72" s="80"/>
    </row>
    <row r="73" spans="1:9" ht="25.5" customHeight="1">
      <c r="A73" s="1"/>
      <c r="B73" s="110" t="s">
        <v>46</v>
      </c>
      <c r="C73" s="96">
        <v>76.9</v>
      </c>
      <c r="D73" s="96">
        <v>98.4</v>
      </c>
      <c r="E73" s="97">
        <v>492</v>
      </c>
      <c r="H73" s="80"/>
      <c r="I73" s="80"/>
    </row>
    <row r="74" spans="1:9" ht="25.5" customHeight="1">
      <c r="A74" s="1"/>
      <c r="B74" s="110" t="s">
        <v>47</v>
      </c>
      <c r="C74" s="96">
        <v>76.9</v>
      </c>
      <c r="D74" s="96">
        <v>114.3</v>
      </c>
      <c r="E74" s="97">
        <v>571.6</v>
      </c>
      <c r="H74" s="80"/>
      <c r="I74" s="80"/>
    </row>
    <row r="75" spans="1:9" ht="25.5" customHeight="1">
      <c r="A75" s="1"/>
      <c r="B75" s="110" t="s">
        <v>48</v>
      </c>
      <c r="C75" s="96">
        <v>76.9</v>
      </c>
      <c r="D75" s="96">
        <v>77</v>
      </c>
      <c r="E75" s="97">
        <v>384.7</v>
      </c>
      <c r="H75" s="80"/>
      <c r="I75" s="80"/>
    </row>
    <row r="76" spans="1:9" ht="25.5" customHeight="1">
      <c r="A76" s="1"/>
      <c r="B76" s="110" t="s">
        <v>49</v>
      </c>
      <c r="C76" s="96">
        <v>76.9</v>
      </c>
      <c r="D76" s="96">
        <v>84.7</v>
      </c>
      <c r="E76" s="97">
        <v>423.5</v>
      </c>
      <c r="H76" s="80"/>
      <c r="I76" s="80"/>
    </row>
    <row r="77" spans="1:9" ht="25.5" customHeight="1">
      <c r="A77" s="1"/>
      <c r="B77" s="110" t="s">
        <v>50</v>
      </c>
      <c r="C77" s="96">
        <v>76.9</v>
      </c>
      <c r="D77" s="96">
        <v>89.8</v>
      </c>
      <c r="E77" s="97">
        <v>449.1</v>
      </c>
      <c r="H77" s="80"/>
      <c r="I77" s="80"/>
    </row>
    <row r="78" spans="1:9" ht="25.5" customHeight="1">
      <c r="A78" s="1"/>
      <c r="B78" s="110" t="s">
        <v>51</v>
      </c>
      <c r="C78" s="96">
        <v>76.9</v>
      </c>
      <c r="D78" s="96">
        <v>96.2</v>
      </c>
      <c r="E78" s="97">
        <v>480.9</v>
      </c>
      <c r="H78" s="80"/>
      <c r="I78" s="80"/>
    </row>
    <row r="79" spans="1:9" ht="25.5" customHeight="1">
      <c r="A79" s="1"/>
      <c r="B79" s="110" t="s">
        <v>52</v>
      </c>
      <c r="C79" s="96">
        <v>76.9</v>
      </c>
      <c r="D79" s="96">
        <v>122.2</v>
      </c>
      <c r="E79" s="97">
        <v>611</v>
      </c>
      <c r="H79" s="80"/>
      <c r="I79" s="80"/>
    </row>
    <row r="80" spans="1:9" ht="25.5" customHeight="1">
      <c r="A80" s="1"/>
      <c r="B80" s="110" t="s">
        <v>53</v>
      </c>
      <c r="C80" s="96">
        <v>76.9</v>
      </c>
      <c r="D80" s="96">
        <v>137.2</v>
      </c>
      <c r="E80" s="97">
        <v>685.8</v>
      </c>
      <c r="H80" s="80"/>
      <c r="I80" s="80"/>
    </row>
    <row r="81" spans="1:9" ht="25.5" customHeight="1">
      <c r="A81" s="1"/>
      <c r="B81" s="110" t="s">
        <v>54</v>
      </c>
      <c r="C81" s="96">
        <v>76.9</v>
      </c>
      <c r="D81" s="96">
        <v>99.4</v>
      </c>
      <c r="E81" s="97">
        <v>496.8</v>
      </c>
      <c r="H81" s="80"/>
      <c r="I81" s="80"/>
    </row>
    <row r="82" spans="1:9" ht="25.5" customHeight="1">
      <c r="A82" s="1"/>
      <c r="B82" s="110" t="s">
        <v>55</v>
      </c>
      <c r="C82" s="96">
        <v>76.9</v>
      </c>
      <c r="D82" s="96">
        <v>105.5</v>
      </c>
      <c r="E82" s="97">
        <v>527.3</v>
      </c>
      <c r="H82" s="80"/>
      <c r="I82" s="80"/>
    </row>
    <row r="83" spans="1:9" ht="25.5" customHeight="1">
      <c r="A83" s="1"/>
      <c r="B83" s="110" t="s">
        <v>56</v>
      </c>
      <c r="C83" s="96">
        <v>76.9</v>
      </c>
      <c r="D83" s="96">
        <v>114.9</v>
      </c>
      <c r="E83" s="97">
        <v>574.4</v>
      </c>
      <c r="H83" s="80"/>
      <c r="I83" s="80"/>
    </row>
    <row r="84" spans="1:9" ht="25.5" customHeight="1">
      <c r="A84" s="1"/>
      <c r="B84" s="110" t="s">
        <v>57</v>
      </c>
      <c r="C84" s="96">
        <v>76.9</v>
      </c>
      <c r="D84" s="96">
        <v>124.3</v>
      </c>
      <c r="E84" s="97">
        <v>621.4</v>
      </c>
      <c r="H84" s="80"/>
      <c r="I84" s="80"/>
    </row>
    <row r="85" spans="1:9" ht="25.5" customHeight="1">
      <c r="A85" s="1"/>
      <c r="B85" s="110" t="s">
        <v>58</v>
      </c>
      <c r="C85" s="96">
        <v>76.9</v>
      </c>
      <c r="D85" s="96">
        <v>94.9</v>
      </c>
      <c r="E85" s="97">
        <v>474.7</v>
      </c>
      <c r="H85" s="80"/>
      <c r="I85" s="80"/>
    </row>
    <row r="86" spans="1:9" ht="25.5" customHeight="1">
      <c r="A86" s="1"/>
      <c r="B86" s="110" t="s">
        <v>59</v>
      </c>
      <c r="C86" s="96">
        <v>76.9</v>
      </c>
      <c r="D86" s="96">
        <v>102.7</v>
      </c>
      <c r="E86" s="97">
        <v>513.5</v>
      </c>
      <c r="H86" s="80"/>
      <c r="I86" s="80"/>
    </row>
    <row r="87" spans="1:9" ht="25.5" customHeight="1">
      <c r="A87" s="1"/>
      <c r="B87" s="110" t="s">
        <v>60</v>
      </c>
      <c r="C87" s="96">
        <v>76.9</v>
      </c>
      <c r="D87" s="96">
        <v>127.1</v>
      </c>
      <c r="E87" s="97">
        <v>635.2</v>
      </c>
      <c r="H87" s="80"/>
      <c r="I87" s="80"/>
    </row>
    <row r="88" spans="1:9" ht="25.5" customHeight="1">
      <c r="A88" s="1"/>
      <c r="B88" s="110" t="s">
        <v>61</v>
      </c>
      <c r="C88" s="96">
        <v>76.9</v>
      </c>
      <c r="D88" s="96">
        <v>134.4</v>
      </c>
      <c r="E88" s="97">
        <v>671.9</v>
      </c>
      <c r="H88" s="80"/>
      <c r="I88" s="80"/>
    </row>
    <row r="89" spans="1:9" ht="25.5" customHeight="1">
      <c r="A89" s="1"/>
      <c r="B89" s="110" t="s">
        <v>62</v>
      </c>
      <c r="C89" s="96">
        <v>76.9</v>
      </c>
      <c r="D89" s="96">
        <v>132.6</v>
      </c>
      <c r="E89" s="97">
        <v>662.9</v>
      </c>
      <c r="H89" s="80"/>
      <c r="I89" s="80"/>
    </row>
    <row r="90" spans="1:9" ht="25.5" customHeight="1">
      <c r="A90" s="1"/>
      <c r="B90" s="110" t="s">
        <v>63</v>
      </c>
      <c r="C90" s="96">
        <v>76.9</v>
      </c>
      <c r="D90" s="96">
        <v>141</v>
      </c>
      <c r="E90" s="97">
        <v>705.1</v>
      </c>
      <c r="H90" s="80"/>
      <c r="I90" s="80"/>
    </row>
    <row r="91" spans="1:9" ht="25.5" customHeight="1">
      <c r="A91" s="1"/>
      <c r="B91" s="110" t="s">
        <v>64</v>
      </c>
      <c r="C91" s="96">
        <v>76.9</v>
      </c>
      <c r="D91" s="96">
        <v>144.6</v>
      </c>
      <c r="E91" s="97">
        <v>723.1</v>
      </c>
      <c r="H91" s="80"/>
      <c r="I91" s="80"/>
    </row>
    <row r="92" spans="1:9" ht="25.5" customHeight="1">
      <c r="A92" s="1"/>
      <c r="B92" s="110" t="s">
        <v>65</v>
      </c>
      <c r="C92" s="96">
        <v>76.9</v>
      </c>
      <c r="D92" s="96">
        <v>148</v>
      </c>
      <c r="E92" s="97">
        <v>739.7</v>
      </c>
      <c r="H92" s="80"/>
      <c r="I92" s="80"/>
    </row>
    <row r="93" spans="1:9" ht="25.5" customHeight="1">
      <c r="A93" s="1"/>
      <c r="B93" s="111" t="s">
        <v>66</v>
      </c>
      <c r="C93" s="99">
        <v>76.9</v>
      </c>
      <c r="D93" s="99">
        <v>156.8</v>
      </c>
      <c r="E93" s="100">
        <v>784</v>
      </c>
      <c r="F93" s="49"/>
      <c r="H93" s="80"/>
      <c r="I93" s="80"/>
    </row>
    <row r="94" spans="1:5" ht="25.5" customHeight="1">
      <c r="A94" s="1"/>
      <c r="B94" s="16"/>
      <c r="C94" s="13"/>
      <c r="D94" s="13"/>
      <c r="E94" s="13"/>
    </row>
    <row r="95" spans="1:5" ht="25.5" customHeight="1">
      <c r="A95" s="46" t="s">
        <v>68</v>
      </c>
      <c r="B95" s="330" t="s">
        <v>69</v>
      </c>
      <c r="C95" s="330"/>
      <c r="D95" s="1"/>
      <c r="E95" s="1"/>
    </row>
    <row r="96" spans="1:5" ht="25.5" customHeight="1">
      <c r="A96" s="1"/>
      <c r="B96" s="112" t="s">
        <v>70</v>
      </c>
      <c r="C96" s="113">
        <v>0</v>
      </c>
      <c r="D96" s="1"/>
      <c r="E96" s="1"/>
    </row>
    <row r="97" spans="1:5" ht="25.5" customHeight="1">
      <c r="A97" s="1"/>
      <c r="B97" s="92" t="s">
        <v>71</v>
      </c>
      <c r="C97" s="114">
        <v>0.1</v>
      </c>
      <c r="D97" s="1"/>
      <c r="E97" s="1"/>
    </row>
    <row r="98" spans="1:5" ht="25.5" customHeight="1">
      <c r="A98" s="1"/>
      <c r="B98" s="92" t="s">
        <v>72</v>
      </c>
      <c r="C98" s="114">
        <v>0.2</v>
      </c>
      <c r="D98" s="1"/>
      <c r="E98" s="1"/>
    </row>
    <row r="99" spans="1:5" ht="25.5" customHeight="1">
      <c r="A99" s="1"/>
      <c r="B99" s="92" t="s">
        <v>73</v>
      </c>
      <c r="C99" s="114">
        <v>0.3</v>
      </c>
      <c r="D99" s="1"/>
      <c r="E99" s="1"/>
    </row>
    <row r="100" spans="1:5" ht="25.5" customHeight="1">
      <c r="A100" s="1"/>
      <c r="B100" s="115" t="s">
        <v>74</v>
      </c>
      <c r="C100" s="116">
        <v>0.4</v>
      </c>
      <c r="D100" s="1"/>
      <c r="E100" s="1"/>
    </row>
    <row r="101" spans="1:5" ht="25.5" customHeight="1">
      <c r="A101" s="1"/>
      <c r="B101" s="17"/>
      <c r="C101" s="31"/>
      <c r="D101" s="1"/>
      <c r="E101" s="1"/>
    </row>
    <row r="102" spans="1:5" ht="25.5" customHeight="1">
      <c r="A102" s="46" t="s">
        <v>75</v>
      </c>
      <c r="B102" s="319" t="s">
        <v>76</v>
      </c>
      <c r="C102" s="319"/>
      <c r="D102" s="1"/>
      <c r="E102" s="1"/>
    </row>
    <row r="103" spans="1:5" ht="25.5" customHeight="1">
      <c r="A103" s="1"/>
      <c r="B103" s="117" t="s">
        <v>77</v>
      </c>
      <c r="C103" s="118">
        <v>61.51304347826087</v>
      </c>
      <c r="D103" s="1"/>
      <c r="E103" s="1"/>
    </row>
    <row r="104" spans="1:5" ht="25.5" customHeight="1">
      <c r="A104" s="1"/>
      <c r="B104" s="17"/>
      <c r="C104" s="32"/>
      <c r="D104" s="1"/>
      <c r="E104" s="1"/>
    </row>
    <row r="105" spans="1:9" ht="25.5" customHeight="1">
      <c r="A105" s="1"/>
      <c r="B105" s="319" t="s">
        <v>78</v>
      </c>
      <c r="C105" s="319"/>
      <c r="D105" s="1"/>
      <c r="E105" s="1"/>
      <c r="H105" s="335"/>
      <c r="I105" s="335"/>
    </row>
    <row r="106" spans="1:5" ht="25.5" customHeight="1">
      <c r="A106" s="1"/>
      <c r="B106" s="117" t="s">
        <v>77</v>
      </c>
      <c r="C106" s="118">
        <v>61.5</v>
      </c>
      <c r="D106" s="1"/>
      <c r="E106" s="1"/>
    </row>
    <row r="107" spans="1:8" ht="25.5" customHeight="1">
      <c r="A107" s="1"/>
      <c r="B107" s="1"/>
      <c r="C107" s="2"/>
      <c r="D107" s="1"/>
      <c r="E107" s="1"/>
      <c r="F107" s="1"/>
      <c r="G107" s="1"/>
      <c r="H107" s="1"/>
    </row>
    <row r="108" spans="1:8" ht="25.5" customHeight="1">
      <c r="A108" s="46">
        <v>3</v>
      </c>
      <c r="B108" s="319" t="s">
        <v>79</v>
      </c>
      <c r="C108" s="319"/>
      <c r="D108" s="10"/>
      <c r="E108" s="1"/>
      <c r="F108" s="1"/>
      <c r="G108" s="1"/>
      <c r="H108" s="1"/>
    </row>
    <row r="109" spans="1:8" ht="25.5" customHeight="1">
      <c r="A109" s="1"/>
      <c r="B109" s="117" t="s">
        <v>80</v>
      </c>
      <c r="C109" s="119">
        <v>1.79</v>
      </c>
      <c r="D109" s="1"/>
      <c r="E109" s="1"/>
      <c r="F109" s="1"/>
      <c r="G109" s="1"/>
      <c r="H109" s="1"/>
    </row>
    <row r="110" spans="1:8" ht="25.5" customHeight="1">
      <c r="A110" s="1"/>
      <c r="B110" s="17"/>
      <c r="C110" s="16"/>
      <c r="D110" s="1"/>
      <c r="E110" s="1"/>
      <c r="F110" s="1"/>
      <c r="G110" s="1"/>
      <c r="H110" s="1"/>
    </row>
    <row r="111" spans="1:8" ht="25.5" customHeight="1">
      <c r="A111" s="1"/>
      <c r="B111" s="319" t="s">
        <v>152</v>
      </c>
      <c r="C111" s="319"/>
      <c r="D111" s="1"/>
      <c r="E111" s="1"/>
      <c r="F111" s="1"/>
      <c r="G111" s="1"/>
      <c r="H111" s="1"/>
    </row>
    <row r="112" spans="1:8" ht="25.5" customHeight="1">
      <c r="A112" s="1"/>
      <c r="B112" s="117" t="s">
        <v>80</v>
      </c>
      <c r="C112" s="119">
        <v>1.79</v>
      </c>
      <c r="D112" s="1"/>
      <c r="E112" s="1"/>
      <c r="F112" s="1"/>
      <c r="G112" s="1"/>
      <c r="H112" s="1"/>
    </row>
    <row r="113" spans="1:8" ht="25.5" customHeight="1">
      <c r="A113" s="1"/>
      <c r="B113" s="17"/>
      <c r="C113" s="16"/>
      <c r="D113" s="1"/>
      <c r="E113" s="1"/>
      <c r="F113" s="1"/>
      <c r="G113" s="1"/>
      <c r="H113" s="1"/>
    </row>
    <row r="114" spans="1:8" ht="25.5" customHeight="1">
      <c r="A114" s="46">
        <v>4</v>
      </c>
      <c r="B114" s="330" t="s">
        <v>81</v>
      </c>
      <c r="C114" s="330"/>
      <c r="D114" s="1"/>
      <c r="E114" s="1"/>
      <c r="F114" s="1"/>
      <c r="G114" s="1"/>
      <c r="H114" s="1"/>
    </row>
    <row r="115" spans="1:8" ht="25.5" customHeight="1">
      <c r="A115" s="1"/>
      <c r="B115" s="120" t="s">
        <v>80</v>
      </c>
      <c r="C115" s="121">
        <v>1.96</v>
      </c>
      <c r="D115" s="1"/>
      <c r="E115" s="1"/>
      <c r="F115" s="1"/>
      <c r="G115" s="1"/>
      <c r="H115" s="1"/>
    </row>
    <row r="116" spans="1:8" ht="25.5" customHeight="1">
      <c r="A116" s="1"/>
      <c r="B116" s="17"/>
      <c r="C116" s="16"/>
      <c r="D116" s="1"/>
      <c r="E116" s="1"/>
      <c r="F116" s="70"/>
      <c r="G116" s="1"/>
      <c r="H116" s="1"/>
    </row>
    <row r="117" spans="1:8" ht="25.5" customHeight="1">
      <c r="A117" s="1"/>
      <c r="B117" s="330" t="s">
        <v>82</v>
      </c>
      <c r="C117" s="330"/>
      <c r="D117" s="1"/>
      <c r="E117" s="1"/>
      <c r="F117" s="1"/>
      <c r="G117" s="1"/>
      <c r="H117" s="1"/>
    </row>
    <row r="118" spans="1:8" ht="25.5" customHeight="1">
      <c r="A118" s="1"/>
      <c r="B118" s="117" t="s">
        <v>80</v>
      </c>
      <c r="C118" s="119">
        <v>1.22</v>
      </c>
      <c r="D118" s="1"/>
      <c r="E118" s="1"/>
      <c r="F118" s="1"/>
      <c r="G118" s="1"/>
      <c r="H118" s="1"/>
    </row>
    <row r="119" ht="25.5" customHeight="1"/>
    <row r="120" spans="1:8" ht="25.5" customHeight="1">
      <c r="A120" s="46">
        <v>5</v>
      </c>
      <c r="B120" s="336" t="s">
        <v>83</v>
      </c>
      <c r="C120" s="336"/>
      <c r="D120" s="336"/>
      <c r="E120" s="336"/>
      <c r="F120" s="336"/>
      <c r="G120" s="1"/>
      <c r="H120" s="1"/>
    </row>
    <row r="121" spans="1:10" ht="44.25" customHeight="1">
      <c r="A121" s="1"/>
      <c r="B121" s="91" t="s">
        <v>84</v>
      </c>
      <c r="C121" s="122" t="s">
        <v>85</v>
      </c>
      <c r="D121" s="122" t="s">
        <v>86</v>
      </c>
      <c r="E121" s="105" t="s">
        <v>19</v>
      </c>
      <c r="F121" s="130" t="s">
        <v>20</v>
      </c>
      <c r="G121" s="1"/>
      <c r="H121" s="21"/>
      <c r="I121" s="86"/>
      <c r="J121" s="86"/>
    </row>
    <row r="122" spans="1:10" ht="14.25">
      <c r="A122" s="1"/>
      <c r="B122" s="123" t="s">
        <v>87</v>
      </c>
      <c r="C122" s="124">
        <v>256</v>
      </c>
      <c r="D122" s="124">
        <v>64</v>
      </c>
      <c r="E122" s="125">
        <v>38.44</v>
      </c>
      <c r="F122" s="131">
        <v>6.5826086956521745</v>
      </c>
      <c r="G122" s="1"/>
      <c r="H122" s="87"/>
      <c r="I122" s="88"/>
      <c r="J122" s="88"/>
    </row>
    <row r="123" spans="1:10" ht="14.25">
      <c r="A123" s="1"/>
      <c r="B123" s="123" t="s">
        <v>88</v>
      </c>
      <c r="C123" s="124">
        <v>512</v>
      </c>
      <c r="D123" s="124">
        <v>128</v>
      </c>
      <c r="E123" s="125">
        <v>38.44</v>
      </c>
      <c r="F123" s="131">
        <v>9.817391304347826</v>
      </c>
      <c r="G123" s="1"/>
      <c r="H123" s="87"/>
      <c r="I123" s="80"/>
      <c r="J123" s="80"/>
    </row>
    <row r="124" spans="1:10" ht="14.25">
      <c r="A124" s="1"/>
      <c r="B124" s="123" t="s">
        <v>89</v>
      </c>
      <c r="C124" s="124">
        <v>1024</v>
      </c>
      <c r="D124" s="124">
        <v>128</v>
      </c>
      <c r="E124" s="125">
        <v>38.44</v>
      </c>
      <c r="F124" s="131">
        <v>13.069565217391304</v>
      </c>
      <c r="G124" s="1"/>
      <c r="H124" s="87"/>
      <c r="I124" s="80"/>
      <c r="J124" s="80"/>
    </row>
    <row r="125" spans="1:10" ht="14.25">
      <c r="A125" s="1"/>
      <c r="B125" s="126" t="s">
        <v>90</v>
      </c>
      <c r="C125" s="127">
        <v>1500</v>
      </c>
      <c r="D125" s="127">
        <v>256</v>
      </c>
      <c r="E125" s="128">
        <v>38.44</v>
      </c>
      <c r="F125" s="129">
        <v>27.07826086956522</v>
      </c>
      <c r="G125" s="1"/>
      <c r="H125" s="87"/>
      <c r="I125" s="88"/>
      <c r="J125" s="88"/>
    </row>
    <row r="126" spans="1:10" ht="25.5" customHeight="1">
      <c r="A126" s="1"/>
      <c r="B126" s="18"/>
      <c r="C126" s="19"/>
      <c r="D126" s="19"/>
      <c r="E126" s="20"/>
      <c r="F126" s="20"/>
      <c r="G126" s="1"/>
      <c r="H126" s="87"/>
      <c r="I126" s="81"/>
      <c r="J126" s="82"/>
    </row>
    <row r="127" spans="1:10" ht="25.5" customHeight="1">
      <c r="A127" s="1"/>
      <c r="B127" s="336" t="s">
        <v>91</v>
      </c>
      <c r="C127" s="336"/>
      <c r="D127" s="336"/>
      <c r="E127" s="336"/>
      <c r="F127" s="336"/>
      <c r="G127" s="1"/>
      <c r="H127" s="87"/>
      <c r="I127" s="82"/>
      <c r="J127" s="82"/>
    </row>
    <row r="128" spans="1:10" ht="45" customHeight="1">
      <c r="A128" s="1"/>
      <c r="B128" s="91" t="s">
        <v>84</v>
      </c>
      <c r="C128" s="122" t="s">
        <v>85</v>
      </c>
      <c r="D128" s="122" t="s">
        <v>86</v>
      </c>
      <c r="E128" s="105" t="s">
        <v>19</v>
      </c>
      <c r="F128" s="130" t="s">
        <v>20</v>
      </c>
      <c r="G128" s="1"/>
      <c r="H128" s="21"/>
      <c r="I128" s="86"/>
      <c r="J128" s="86"/>
    </row>
    <row r="129" spans="1:10" ht="14.25">
      <c r="A129" s="1"/>
      <c r="B129" s="123" t="s">
        <v>92</v>
      </c>
      <c r="C129" s="124">
        <v>512</v>
      </c>
      <c r="D129" s="124">
        <v>192</v>
      </c>
      <c r="E129" s="125">
        <v>38.45</v>
      </c>
      <c r="F129" s="132">
        <v>6.8</v>
      </c>
      <c r="G129" s="1" t="s">
        <v>93</v>
      </c>
      <c r="H129" s="87"/>
      <c r="I129" s="80"/>
      <c r="J129" s="80"/>
    </row>
    <row r="130" spans="1:10" ht="14.25">
      <c r="A130" s="1"/>
      <c r="B130" s="123" t="s">
        <v>94</v>
      </c>
      <c r="C130" s="124">
        <v>1024</v>
      </c>
      <c r="D130" s="124">
        <v>256</v>
      </c>
      <c r="E130" s="125">
        <v>38.45</v>
      </c>
      <c r="F130" s="132">
        <v>9.5</v>
      </c>
      <c r="G130" s="1"/>
      <c r="H130" s="87"/>
      <c r="I130" s="80"/>
      <c r="J130" s="80"/>
    </row>
    <row r="131" spans="1:10" ht="14.25">
      <c r="A131" s="1"/>
      <c r="B131" s="123" t="s">
        <v>95</v>
      </c>
      <c r="C131" s="124">
        <v>2048</v>
      </c>
      <c r="D131" s="124">
        <v>384</v>
      </c>
      <c r="E131" s="125">
        <v>38.45</v>
      </c>
      <c r="F131" s="132">
        <v>12.6</v>
      </c>
      <c r="G131" s="1"/>
      <c r="H131" s="87"/>
      <c r="I131" s="80"/>
      <c r="J131" s="80"/>
    </row>
    <row r="132" spans="1:10" ht="14.25">
      <c r="A132" s="1"/>
      <c r="B132" s="123" t="s">
        <v>96</v>
      </c>
      <c r="C132" s="124">
        <v>4096</v>
      </c>
      <c r="D132" s="124">
        <v>384</v>
      </c>
      <c r="E132" s="125">
        <v>38.45</v>
      </c>
      <c r="F132" s="132">
        <v>15.4</v>
      </c>
      <c r="G132" s="1"/>
      <c r="H132" s="87"/>
      <c r="I132" s="80"/>
      <c r="J132" s="80"/>
    </row>
    <row r="133" spans="1:10" ht="14.25">
      <c r="A133" s="1"/>
      <c r="B133" s="123" t="s">
        <v>97</v>
      </c>
      <c r="C133" s="124">
        <v>2048</v>
      </c>
      <c r="D133" s="124">
        <v>512</v>
      </c>
      <c r="E133" s="125">
        <v>38.45</v>
      </c>
      <c r="F133" s="132">
        <v>12.6</v>
      </c>
      <c r="G133" s="1"/>
      <c r="H133" s="87"/>
      <c r="I133" s="80"/>
      <c r="J133" s="80"/>
    </row>
    <row r="134" spans="1:10" ht="14.25">
      <c r="A134" s="1"/>
      <c r="B134" s="123" t="s">
        <v>98</v>
      </c>
      <c r="C134" s="124">
        <v>4096</v>
      </c>
      <c r="D134" s="124">
        <v>512</v>
      </c>
      <c r="E134" s="125">
        <v>38.45</v>
      </c>
      <c r="F134" s="132">
        <v>15.4</v>
      </c>
      <c r="G134" s="1"/>
      <c r="H134" s="87"/>
      <c r="I134" s="88"/>
      <c r="J134" s="88"/>
    </row>
    <row r="135" spans="1:10" ht="14.25">
      <c r="A135" s="1"/>
      <c r="B135" s="126" t="s">
        <v>99</v>
      </c>
      <c r="C135" s="127">
        <v>8192</v>
      </c>
      <c r="D135" s="127">
        <v>768</v>
      </c>
      <c r="E135" s="128">
        <v>38.45</v>
      </c>
      <c r="F135" s="204">
        <v>45.6</v>
      </c>
      <c r="G135" s="1"/>
      <c r="H135" s="87"/>
      <c r="I135" s="80"/>
      <c r="J135" s="80"/>
    </row>
    <row r="136" spans="1:10" ht="25.5" customHeight="1">
      <c r="A136" s="1"/>
      <c r="B136" s="18"/>
      <c r="C136" s="19"/>
      <c r="D136" s="19"/>
      <c r="E136" s="20"/>
      <c r="F136" s="20"/>
      <c r="G136" s="1"/>
      <c r="H136" s="87"/>
      <c r="I136" s="82"/>
      <c r="J136" s="82"/>
    </row>
    <row r="137" spans="1:8" ht="25.5" customHeight="1">
      <c r="A137" s="46">
        <v>6</v>
      </c>
      <c r="B137" s="319" t="s">
        <v>100</v>
      </c>
      <c r="C137" s="319"/>
      <c r="D137" s="319"/>
      <c r="E137" s="319"/>
      <c r="F137" s="319"/>
      <c r="G137" s="1"/>
      <c r="H137" s="9"/>
    </row>
    <row r="138" spans="1:8" ht="48.75" customHeight="1">
      <c r="A138" s="1"/>
      <c r="B138" s="91" t="s">
        <v>84</v>
      </c>
      <c r="C138" s="122" t="s">
        <v>85</v>
      </c>
      <c r="D138" s="122" t="s">
        <v>86</v>
      </c>
      <c r="E138" s="105" t="s">
        <v>19</v>
      </c>
      <c r="F138" s="130" t="s">
        <v>20</v>
      </c>
      <c r="G138" s="1"/>
      <c r="H138" s="9"/>
    </row>
    <row r="139" spans="1:8" ht="14.25">
      <c r="A139" s="1"/>
      <c r="B139" s="133" t="s">
        <v>101</v>
      </c>
      <c r="C139" s="127">
        <v>350</v>
      </c>
      <c r="D139" s="127">
        <v>350</v>
      </c>
      <c r="E139" s="134">
        <v>19.2</v>
      </c>
      <c r="F139" s="135">
        <v>2.24</v>
      </c>
      <c r="G139" s="1" t="s">
        <v>93</v>
      </c>
      <c r="H139" s="9"/>
    </row>
    <row r="140" spans="1:8" ht="25.5" customHeight="1">
      <c r="A140" s="1"/>
      <c r="B140" s="21"/>
      <c r="C140" s="21"/>
      <c r="D140" s="21"/>
      <c r="E140" s="21"/>
      <c r="F140" s="21"/>
      <c r="G140" s="1"/>
      <c r="H140" s="9"/>
    </row>
    <row r="141" spans="1:8" ht="25.5" customHeight="1">
      <c r="A141" s="1"/>
      <c r="B141" s="7"/>
      <c r="C141" s="39">
        <v>2008</v>
      </c>
      <c r="D141" s="39" t="s">
        <v>102</v>
      </c>
      <c r="E141" s="6"/>
      <c r="F141" s="6"/>
      <c r="G141" s="1"/>
      <c r="H141" s="1"/>
    </row>
    <row r="142" spans="1:8" ht="25.5">
      <c r="A142" s="46">
        <v>7</v>
      </c>
      <c r="B142" s="136" t="s">
        <v>103</v>
      </c>
      <c r="C142" s="137">
        <v>38.44347826086957</v>
      </c>
      <c r="D142" s="137">
        <v>0</v>
      </c>
      <c r="E142" s="6"/>
      <c r="F142" s="6"/>
      <c r="G142" s="1"/>
      <c r="H142" s="1"/>
    </row>
    <row r="143" spans="1:8" ht="38.25">
      <c r="A143" s="46">
        <v>8</v>
      </c>
      <c r="B143" s="138" t="s">
        <v>104</v>
      </c>
      <c r="C143" s="137">
        <v>7.6869565217391305</v>
      </c>
      <c r="D143" s="137">
        <v>7.7</v>
      </c>
      <c r="E143" s="6"/>
      <c r="F143" s="6"/>
      <c r="G143" s="1"/>
      <c r="H143" s="1"/>
    </row>
    <row r="144" spans="1:8" ht="38.25">
      <c r="A144" s="46">
        <v>9</v>
      </c>
      <c r="B144" s="136" t="s">
        <v>105</v>
      </c>
      <c r="C144" s="137">
        <v>18.791304347826088</v>
      </c>
      <c r="D144" s="137">
        <v>18.8</v>
      </c>
      <c r="E144" s="6"/>
      <c r="F144" s="6"/>
      <c r="G144" s="1"/>
      <c r="H144" s="1"/>
    </row>
    <row r="145" spans="1:8" ht="51">
      <c r="A145" s="46">
        <v>10</v>
      </c>
      <c r="B145" s="139" t="s">
        <v>106</v>
      </c>
      <c r="C145" s="140">
        <v>7.6869565217391305</v>
      </c>
      <c r="D145" s="140">
        <v>7.7</v>
      </c>
      <c r="E145" s="5"/>
      <c r="F145" s="5"/>
      <c r="G145" s="1"/>
      <c r="H145" s="1"/>
    </row>
    <row r="146" spans="1:8" ht="25.5">
      <c r="A146" s="46">
        <v>11</v>
      </c>
      <c r="B146" s="139" t="s">
        <v>107</v>
      </c>
      <c r="C146" s="140"/>
      <c r="D146" s="141"/>
      <c r="E146" s="5"/>
      <c r="F146" s="5"/>
      <c r="G146" s="1"/>
      <c r="H146" s="1"/>
    </row>
    <row r="147" spans="1:8" ht="14.25">
      <c r="A147" s="46"/>
      <c r="B147" s="142" t="s">
        <v>87</v>
      </c>
      <c r="C147" s="140">
        <v>7.6869565217391305</v>
      </c>
      <c r="D147" s="141"/>
      <c r="E147" s="143" t="s">
        <v>92</v>
      </c>
      <c r="F147" s="144">
        <v>7.7</v>
      </c>
      <c r="G147" s="1" t="s">
        <v>93</v>
      </c>
      <c r="H147" s="1"/>
    </row>
    <row r="148" spans="1:8" ht="14.25">
      <c r="A148" s="46"/>
      <c r="B148" s="142" t="s">
        <v>88</v>
      </c>
      <c r="C148" s="140">
        <v>7.6869565217391305</v>
      </c>
      <c r="D148" s="141"/>
      <c r="E148" s="143" t="s">
        <v>94</v>
      </c>
      <c r="F148" s="144">
        <v>7.7</v>
      </c>
      <c r="G148" s="1"/>
      <c r="H148" s="1"/>
    </row>
    <row r="149" spans="1:8" ht="14.25">
      <c r="A149" s="46"/>
      <c r="B149" s="142" t="s">
        <v>89</v>
      </c>
      <c r="C149" s="140">
        <v>7.6869565217391305</v>
      </c>
      <c r="D149" s="141"/>
      <c r="E149" s="143" t="s">
        <v>95</v>
      </c>
      <c r="F149" s="144">
        <v>7.7</v>
      </c>
      <c r="G149" s="1"/>
      <c r="H149" s="1"/>
    </row>
    <row r="150" spans="1:8" ht="14.25">
      <c r="A150" s="46"/>
      <c r="B150" s="142" t="s">
        <v>90</v>
      </c>
      <c r="C150" s="140">
        <v>22.208695652173915</v>
      </c>
      <c r="D150" s="141"/>
      <c r="E150" s="143" t="s">
        <v>96</v>
      </c>
      <c r="F150" s="144">
        <v>7.7</v>
      </c>
      <c r="G150" s="1"/>
      <c r="H150" s="1"/>
    </row>
    <row r="151" spans="1:8" ht="14.25">
      <c r="A151" s="22"/>
      <c r="B151" s="23"/>
      <c r="C151" s="24"/>
      <c r="D151" s="17"/>
      <c r="E151" s="143" t="s">
        <v>97</v>
      </c>
      <c r="F151" s="144">
        <v>23.1</v>
      </c>
      <c r="G151" s="1"/>
      <c r="H151" s="1"/>
    </row>
    <row r="152" spans="1:8" ht="14.25">
      <c r="A152" s="22"/>
      <c r="B152" s="23"/>
      <c r="C152" s="24"/>
      <c r="D152" s="17"/>
      <c r="E152" s="143" t="s">
        <v>98</v>
      </c>
      <c r="F152" s="144">
        <v>23.1</v>
      </c>
      <c r="G152" s="1"/>
      <c r="H152" s="1"/>
    </row>
    <row r="153" spans="1:8" ht="14.25">
      <c r="A153" s="22"/>
      <c r="B153" s="23"/>
      <c r="C153" s="24"/>
      <c r="D153" s="17"/>
      <c r="E153" s="143" t="s">
        <v>99</v>
      </c>
      <c r="F153" s="144">
        <v>23.1</v>
      </c>
      <c r="G153" s="1"/>
      <c r="H153" s="1"/>
    </row>
    <row r="154" spans="1:8" ht="25.5" customHeight="1">
      <c r="A154" s="22"/>
      <c r="B154" s="23"/>
      <c r="C154" s="24"/>
      <c r="D154" s="17"/>
      <c r="E154" s="5"/>
      <c r="F154" s="5"/>
      <c r="G154" s="1"/>
      <c r="H154" s="1"/>
    </row>
    <row r="155" spans="1:8" ht="25.5" customHeight="1">
      <c r="A155" s="46">
        <v>12</v>
      </c>
      <c r="B155" s="319" t="s">
        <v>108</v>
      </c>
      <c r="C155" s="319"/>
      <c r="D155" s="17"/>
      <c r="E155" s="5"/>
      <c r="F155" s="5"/>
      <c r="G155" s="1"/>
      <c r="H155" s="1"/>
    </row>
    <row r="156" spans="1:8" ht="25.5" customHeight="1">
      <c r="A156" s="22"/>
      <c r="B156" s="145" t="s">
        <v>77</v>
      </c>
      <c r="C156" s="146">
        <v>19.225</v>
      </c>
      <c r="D156" s="1" t="s">
        <v>93</v>
      </c>
      <c r="E156" s="5"/>
      <c r="F156" s="5"/>
      <c r="G156" s="1"/>
      <c r="H156" s="1"/>
    </row>
    <row r="157" ht="25.5" customHeight="1"/>
    <row r="158" spans="1:7" ht="25.5" customHeight="1">
      <c r="A158" s="316" t="s">
        <v>109</v>
      </c>
      <c r="B158" s="316"/>
      <c r="C158" s="316"/>
      <c r="D158" s="316"/>
      <c r="E158" s="316"/>
      <c r="F158" s="316"/>
      <c r="G158" s="316"/>
    </row>
    <row r="159" ht="25.5" customHeight="1"/>
    <row r="160" spans="1:6" ht="25.5" customHeight="1">
      <c r="A160" s="46">
        <v>1</v>
      </c>
      <c r="B160" s="330" t="s">
        <v>17</v>
      </c>
      <c r="C160" s="330"/>
      <c r="D160" s="330"/>
      <c r="E160" s="330"/>
      <c r="F160" s="330"/>
    </row>
    <row r="161" spans="1:6" ht="14.25">
      <c r="A161" s="1"/>
      <c r="B161" s="91" t="s">
        <v>18</v>
      </c>
      <c r="C161" s="320" t="s">
        <v>19</v>
      </c>
      <c r="D161" s="320"/>
      <c r="E161" s="320" t="s">
        <v>20</v>
      </c>
      <c r="F161" s="333"/>
    </row>
    <row r="162" spans="1:6" ht="38.25">
      <c r="A162" s="1"/>
      <c r="B162" s="92"/>
      <c r="C162" s="93" t="s">
        <v>110</v>
      </c>
      <c r="D162" s="93" t="s">
        <v>111</v>
      </c>
      <c r="E162" s="93" t="s">
        <v>110</v>
      </c>
      <c r="F162" s="94" t="s">
        <v>111</v>
      </c>
    </row>
    <row r="163" spans="1:6" ht="14.25">
      <c r="A163" s="1"/>
      <c r="B163" s="95" t="s">
        <v>23</v>
      </c>
      <c r="C163" s="96">
        <v>1153.3130434782609</v>
      </c>
      <c r="D163" s="96">
        <v>1153.3130434782609</v>
      </c>
      <c r="E163" s="96">
        <v>289.4434782608696</v>
      </c>
      <c r="F163" s="97">
        <v>107.1304347826087</v>
      </c>
    </row>
    <row r="164" spans="1:6" ht="14.25">
      <c r="A164" s="1"/>
      <c r="B164" s="98" t="s">
        <v>24</v>
      </c>
      <c r="C164" s="99">
        <v>1153.3130434782609</v>
      </c>
      <c r="D164" s="99">
        <v>1153.3130434782609</v>
      </c>
      <c r="E164" s="99">
        <v>1157.7478260869566</v>
      </c>
      <c r="F164" s="100">
        <v>338.9913043478261</v>
      </c>
    </row>
    <row r="165" spans="1:6" ht="14.25">
      <c r="A165" s="1"/>
      <c r="B165" s="12"/>
      <c r="C165" s="13"/>
      <c r="D165" s="13"/>
      <c r="E165" s="13"/>
      <c r="F165" s="13"/>
    </row>
    <row r="166" spans="1:6" ht="14.25">
      <c r="A166" s="1"/>
      <c r="B166" s="336" t="s">
        <v>25</v>
      </c>
      <c r="C166" s="336"/>
      <c r="D166" s="336"/>
      <c r="E166" s="336"/>
      <c r="F166" s="336"/>
    </row>
    <row r="167" spans="1:6" ht="14.25">
      <c r="A167" s="1"/>
      <c r="B167" s="91" t="s">
        <v>18</v>
      </c>
      <c r="C167" s="320" t="s">
        <v>19</v>
      </c>
      <c r="D167" s="320"/>
      <c r="E167" s="320" t="s">
        <v>20</v>
      </c>
      <c r="F167" s="333"/>
    </row>
    <row r="168" spans="1:9" ht="38.25">
      <c r="A168" s="1"/>
      <c r="B168" s="92"/>
      <c r="C168" s="93" t="s">
        <v>110</v>
      </c>
      <c r="D168" s="93" t="s">
        <v>111</v>
      </c>
      <c r="E168" s="93" t="s">
        <v>110</v>
      </c>
      <c r="F168" s="94" t="s">
        <v>111</v>
      </c>
      <c r="H168" s="335"/>
      <c r="I168" s="335"/>
    </row>
    <row r="169" spans="1:9" ht="25.5" customHeight="1">
      <c r="A169" s="1"/>
      <c r="B169" s="95" t="s">
        <v>23</v>
      </c>
      <c r="C169" s="96">
        <v>1153.3130434782609</v>
      </c>
      <c r="D169" s="96">
        <v>1153.3130434782609</v>
      </c>
      <c r="E169" s="96">
        <v>304.5</v>
      </c>
      <c r="F169" s="97">
        <v>153.1</v>
      </c>
      <c r="H169" s="80"/>
      <c r="I169" s="80"/>
    </row>
    <row r="170" spans="1:9" ht="25.5" customHeight="1">
      <c r="A170" s="1"/>
      <c r="B170" s="95" t="s">
        <v>24</v>
      </c>
      <c r="C170" s="96">
        <v>1153.3130434782609</v>
      </c>
      <c r="D170" s="96">
        <v>1153.3130434782609</v>
      </c>
      <c r="E170" s="96">
        <v>1217.9</v>
      </c>
      <c r="F170" s="97">
        <v>384.5</v>
      </c>
      <c r="H170" s="80"/>
      <c r="I170" s="88"/>
    </row>
    <row r="171" spans="1:6" ht="25.5" customHeight="1">
      <c r="A171" s="16"/>
      <c r="B171" s="334"/>
      <c r="C171" s="334"/>
      <c r="D171" s="334"/>
      <c r="E171" s="334"/>
      <c r="F171" s="334"/>
    </row>
    <row r="172" spans="1:6" ht="25.5" customHeight="1">
      <c r="A172" s="47" t="s">
        <v>26</v>
      </c>
      <c r="B172" s="319" t="s">
        <v>27</v>
      </c>
      <c r="C172" s="319"/>
      <c r="D172" s="12"/>
      <c r="E172" s="12"/>
      <c r="F172" s="12"/>
    </row>
    <row r="173" spans="1:6" ht="25.5" customHeight="1">
      <c r="A173" s="16"/>
      <c r="B173" s="91" t="s">
        <v>28</v>
      </c>
      <c r="C173" s="101">
        <v>0</v>
      </c>
      <c r="D173" s="12"/>
      <c r="E173" s="12"/>
      <c r="F173" s="12"/>
    </row>
    <row r="174" spans="1:6" ht="25.5" customHeight="1">
      <c r="A174" s="16"/>
      <c r="B174" s="95" t="s">
        <v>29</v>
      </c>
      <c r="C174" s="102">
        <v>384.44</v>
      </c>
      <c r="D174" s="25">
        <v>0.3333353439241203</v>
      </c>
      <c r="E174" s="12"/>
      <c r="F174" s="12"/>
    </row>
    <row r="175" spans="1:6" ht="25.5" customHeight="1">
      <c r="A175" s="16"/>
      <c r="B175" s="98" t="s">
        <v>30</v>
      </c>
      <c r="C175" s="103">
        <v>922.64</v>
      </c>
      <c r="D175" s="25">
        <v>0.7999909523414587</v>
      </c>
      <c r="E175" s="12"/>
      <c r="F175" s="12"/>
    </row>
    <row r="176" spans="1:6" ht="25.5" customHeight="1">
      <c r="A176" s="17"/>
      <c r="B176" s="12"/>
      <c r="C176" s="334"/>
      <c r="D176" s="334"/>
      <c r="E176" s="334"/>
      <c r="F176" s="334"/>
    </row>
    <row r="177" spans="1:6" ht="25.5" customHeight="1">
      <c r="A177" s="17"/>
      <c r="B177" s="318" t="s">
        <v>31</v>
      </c>
      <c r="C177" s="318"/>
      <c r="D177" s="12"/>
      <c r="E177" s="12"/>
      <c r="F177" s="12"/>
    </row>
    <row r="178" spans="1:6" ht="25.5" customHeight="1">
      <c r="A178" s="17"/>
      <c r="B178" s="91" t="s">
        <v>28</v>
      </c>
      <c r="C178" s="101">
        <v>0</v>
      </c>
      <c r="D178" s="12"/>
      <c r="E178" s="12"/>
      <c r="F178" s="12"/>
    </row>
    <row r="179" spans="1:6" ht="25.5" customHeight="1">
      <c r="A179" s="17"/>
      <c r="B179" s="95" t="s">
        <v>29</v>
      </c>
      <c r="C179" s="148">
        <v>345.99391304347824</v>
      </c>
      <c r="D179" s="29">
        <v>0.3</v>
      </c>
      <c r="E179" s="21"/>
      <c r="F179" s="21"/>
    </row>
    <row r="180" spans="1:6" ht="25.5" customHeight="1">
      <c r="A180" s="17"/>
      <c r="B180" s="98" t="s">
        <v>30</v>
      </c>
      <c r="C180" s="100">
        <v>1037.9817391304348</v>
      </c>
      <c r="D180" s="25">
        <v>0.9</v>
      </c>
      <c r="E180" s="13"/>
      <c r="F180" s="13"/>
    </row>
    <row r="181" spans="1:6" ht="25.5" customHeight="1">
      <c r="A181" s="17"/>
      <c r="B181" s="12"/>
      <c r="C181" s="13"/>
      <c r="D181" s="13"/>
      <c r="E181" s="13"/>
      <c r="F181" s="13"/>
    </row>
    <row r="182" spans="1:6" ht="25.5" customHeight="1">
      <c r="A182" s="46">
        <v>2</v>
      </c>
      <c r="B182" s="330" t="s">
        <v>112</v>
      </c>
      <c r="C182" s="330"/>
      <c r="D182" s="330"/>
      <c r="E182" s="14"/>
      <c r="F182" s="14"/>
    </row>
    <row r="183" spans="1:6" ht="60.75" customHeight="1">
      <c r="A183" s="1"/>
      <c r="B183" s="104" t="s">
        <v>113</v>
      </c>
      <c r="C183" s="105" t="s">
        <v>19</v>
      </c>
      <c r="D183" s="147" t="s">
        <v>114</v>
      </c>
      <c r="E183" s="27"/>
      <c r="F183" s="5"/>
    </row>
    <row r="184" spans="1:6" ht="25.5" customHeight="1">
      <c r="A184" s="1"/>
      <c r="B184" s="110" t="s">
        <v>42</v>
      </c>
      <c r="C184" s="96">
        <v>76.9</v>
      </c>
      <c r="D184" s="148">
        <v>61.00000000000001</v>
      </c>
      <c r="E184" s="4"/>
      <c r="F184" s="5"/>
    </row>
    <row r="185" spans="1:6" ht="25.5" customHeight="1">
      <c r="A185" s="1"/>
      <c r="B185" s="110" t="s">
        <v>48</v>
      </c>
      <c r="C185" s="96">
        <v>76.9</v>
      </c>
      <c r="D185" s="148">
        <v>73.1304347826087</v>
      </c>
      <c r="E185" s="1"/>
      <c r="F185" s="1"/>
    </row>
    <row r="186" spans="1:6" ht="25.5" customHeight="1">
      <c r="A186" s="1"/>
      <c r="B186" s="110" t="s">
        <v>115</v>
      </c>
      <c r="C186" s="96">
        <v>76.9</v>
      </c>
      <c r="D186" s="148">
        <v>85.42608695652174</v>
      </c>
      <c r="E186" s="1"/>
      <c r="F186" s="1"/>
    </row>
    <row r="187" spans="1:4" ht="25.5" customHeight="1">
      <c r="A187" s="1"/>
      <c r="B187" s="110" t="s">
        <v>58</v>
      </c>
      <c r="C187" s="96">
        <v>76.9</v>
      </c>
      <c r="D187" s="148">
        <v>90.21739130434783</v>
      </c>
    </row>
    <row r="188" spans="1:4" ht="25.5" customHeight="1">
      <c r="A188" s="1"/>
      <c r="B188" s="110" t="s">
        <v>59</v>
      </c>
      <c r="C188" s="96">
        <v>76.9</v>
      </c>
      <c r="D188" s="148">
        <v>97.56521739130436</v>
      </c>
    </row>
    <row r="189" spans="1:4" ht="25.5" customHeight="1">
      <c r="A189" s="1"/>
      <c r="B189" s="110" t="s">
        <v>116</v>
      </c>
      <c r="C189" s="96">
        <v>76.9</v>
      </c>
      <c r="D189" s="148">
        <v>109.69565217391306</v>
      </c>
    </row>
    <row r="190" spans="1:4" ht="25.5" customHeight="1">
      <c r="A190" s="1"/>
      <c r="B190" s="110" t="s">
        <v>117</v>
      </c>
      <c r="C190" s="96">
        <v>76.9</v>
      </c>
      <c r="D190" s="148">
        <v>121.99130434782609</v>
      </c>
    </row>
    <row r="191" spans="1:4" ht="25.5" customHeight="1">
      <c r="A191" s="1"/>
      <c r="B191" s="110" t="s">
        <v>118</v>
      </c>
      <c r="C191" s="96">
        <v>76.9</v>
      </c>
      <c r="D191" s="148">
        <v>134.1217391304348</v>
      </c>
    </row>
    <row r="192" spans="1:4" ht="25.5" customHeight="1">
      <c r="A192" s="1"/>
      <c r="B192" s="110" t="s">
        <v>119</v>
      </c>
      <c r="C192" s="96">
        <v>76.9</v>
      </c>
      <c r="D192" s="148">
        <v>140.27826086956523</v>
      </c>
    </row>
    <row r="193" spans="1:4" ht="25.5" customHeight="1">
      <c r="A193" s="1"/>
      <c r="B193" s="110" t="s">
        <v>120</v>
      </c>
      <c r="C193" s="96">
        <v>76.9</v>
      </c>
      <c r="D193" s="148">
        <v>146.2521739130435</v>
      </c>
    </row>
    <row r="194" spans="1:4" ht="25.5" customHeight="1">
      <c r="A194" s="1"/>
      <c r="B194" s="111" t="s">
        <v>121</v>
      </c>
      <c r="C194" s="99">
        <v>76.9</v>
      </c>
      <c r="D194" s="149">
        <v>158.55652173913046</v>
      </c>
    </row>
    <row r="195" spans="1:4" ht="25.5" customHeight="1">
      <c r="A195" s="1"/>
      <c r="B195" s="16"/>
      <c r="C195" s="13"/>
      <c r="D195" s="24"/>
    </row>
    <row r="196" spans="1:4" ht="25.5" customHeight="1">
      <c r="A196" s="1"/>
      <c r="B196" s="330" t="s">
        <v>122</v>
      </c>
      <c r="C196" s="330"/>
      <c r="D196" s="330"/>
    </row>
    <row r="197" spans="1:9" ht="60.75" customHeight="1">
      <c r="A197" s="1"/>
      <c r="B197" s="104" t="s">
        <v>113</v>
      </c>
      <c r="C197" s="105" t="s">
        <v>19</v>
      </c>
      <c r="D197" s="147" t="s">
        <v>114</v>
      </c>
      <c r="H197" s="335"/>
      <c r="I197" s="335"/>
    </row>
    <row r="198" spans="1:9" ht="25.5" customHeight="1">
      <c r="A198" s="1"/>
      <c r="B198" s="110" t="s">
        <v>42</v>
      </c>
      <c r="C198" s="96">
        <v>76.9</v>
      </c>
      <c r="D198" s="148">
        <v>71.6</v>
      </c>
      <c r="H198" s="80"/>
      <c r="I198" s="82"/>
    </row>
    <row r="199" spans="1:4" ht="25.5" customHeight="1">
      <c r="A199" s="1"/>
      <c r="B199" s="110" t="s">
        <v>48</v>
      </c>
      <c r="C199" s="96">
        <v>76.9</v>
      </c>
      <c r="D199" s="148">
        <v>77</v>
      </c>
    </row>
    <row r="200" spans="1:4" ht="25.5" customHeight="1">
      <c r="A200" s="1"/>
      <c r="B200" s="110" t="s">
        <v>115</v>
      </c>
      <c r="C200" s="96">
        <v>76.9</v>
      </c>
      <c r="D200" s="148">
        <v>89.8</v>
      </c>
    </row>
    <row r="201" spans="1:4" ht="25.5" customHeight="1">
      <c r="A201" s="1"/>
      <c r="B201" s="110" t="s">
        <v>58</v>
      </c>
      <c r="C201" s="96">
        <v>76.9</v>
      </c>
      <c r="D201" s="148">
        <v>94.9</v>
      </c>
    </row>
    <row r="202" spans="1:4" ht="25.5" customHeight="1">
      <c r="A202" s="1"/>
      <c r="B202" s="110" t="s">
        <v>59</v>
      </c>
      <c r="C202" s="96">
        <v>76.9</v>
      </c>
      <c r="D202" s="148">
        <v>102.7</v>
      </c>
    </row>
    <row r="203" spans="1:4" ht="25.5" customHeight="1">
      <c r="A203" s="1"/>
      <c r="B203" s="110" t="s">
        <v>116</v>
      </c>
      <c r="C203" s="96">
        <v>76.9</v>
      </c>
      <c r="D203" s="148">
        <v>115.4</v>
      </c>
    </row>
    <row r="204" spans="1:4" ht="25.5" customHeight="1">
      <c r="A204" s="1"/>
      <c r="B204" s="110" t="s">
        <v>117</v>
      </c>
      <c r="C204" s="96">
        <v>76.9</v>
      </c>
      <c r="D204" s="148">
        <v>128.3</v>
      </c>
    </row>
    <row r="205" spans="1:4" ht="25.5" customHeight="1">
      <c r="A205" s="1"/>
      <c r="B205" s="110" t="s">
        <v>118</v>
      </c>
      <c r="C205" s="96">
        <v>76.9</v>
      </c>
      <c r="D205" s="148">
        <v>141.2</v>
      </c>
    </row>
    <row r="206" spans="1:4" ht="25.5" customHeight="1">
      <c r="A206" s="1"/>
      <c r="B206" s="110" t="s">
        <v>119</v>
      </c>
      <c r="C206" s="96">
        <v>76.9</v>
      </c>
      <c r="D206" s="148">
        <v>147.5</v>
      </c>
    </row>
    <row r="207" spans="1:4" ht="25.5" customHeight="1">
      <c r="A207" s="1"/>
      <c r="B207" s="110" t="s">
        <v>120</v>
      </c>
      <c r="C207" s="96">
        <v>76.9</v>
      </c>
      <c r="D207" s="148">
        <v>153.9</v>
      </c>
    </row>
    <row r="208" spans="2:4" ht="25.5" customHeight="1">
      <c r="B208" s="111" t="s">
        <v>121</v>
      </c>
      <c r="C208" s="99">
        <v>76.9</v>
      </c>
      <c r="D208" s="149">
        <v>166.8</v>
      </c>
    </row>
    <row r="209" spans="2:4" ht="25.5" customHeight="1">
      <c r="B209" s="16"/>
      <c r="C209" s="13"/>
      <c r="D209" s="24"/>
    </row>
    <row r="210" spans="1:4" ht="25.5" customHeight="1">
      <c r="A210" s="48" t="s">
        <v>68</v>
      </c>
      <c r="B210" s="319" t="s">
        <v>123</v>
      </c>
      <c r="C210" s="319"/>
      <c r="D210" s="24"/>
    </row>
    <row r="211" spans="2:4" ht="25.5" customHeight="1">
      <c r="B211" s="117" t="s">
        <v>77</v>
      </c>
      <c r="C211" s="118">
        <v>61.51304347826087</v>
      </c>
      <c r="D211" s="24"/>
    </row>
    <row r="212" spans="2:4" ht="25.5" customHeight="1">
      <c r="B212" s="17"/>
      <c r="C212" s="32"/>
      <c r="D212" s="24"/>
    </row>
    <row r="213" spans="2:4" ht="25.5" customHeight="1">
      <c r="B213" s="319" t="s">
        <v>124</v>
      </c>
      <c r="C213" s="319"/>
      <c r="D213" s="24"/>
    </row>
    <row r="214" spans="2:4" ht="25.5" customHeight="1">
      <c r="B214" s="117" t="s">
        <v>77</v>
      </c>
      <c r="C214" s="118">
        <v>61.5</v>
      </c>
      <c r="D214" s="24"/>
    </row>
    <row r="215" spans="2:4" ht="25.5" customHeight="1">
      <c r="B215" s="16"/>
      <c r="C215" s="13"/>
      <c r="D215" s="24"/>
    </row>
    <row r="216" spans="1:6" ht="25.5" customHeight="1">
      <c r="A216" s="48">
        <v>3</v>
      </c>
      <c r="B216" s="330" t="s">
        <v>125</v>
      </c>
      <c r="C216" s="330"/>
      <c r="D216" s="330"/>
      <c r="E216" s="330"/>
      <c r="F216" s="330"/>
    </row>
    <row r="217" spans="2:6" ht="25.5" customHeight="1">
      <c r="B217" s="91" t="s">
        <v>18</v>
      </c>
      <c r="C217" s="320" t="s">
        <v>19</v>
      </c>
      <c r="D217" s="320"/>
      <c r="E217" s="320" t="s">
        <v>20</v>
      </c>
      <c r="F217" s="333"/>
    </row>
    <row r="218" spans="2:6" ht="45" customHeight="1">
      <c r="B218" s="92"/>
      <c r="C218" s="93" t="s">
        <v>126</v>
      </c>
      <c r="D218" s="93" t="s">
        <v>127</v>
      </c>
      <c r="E218" s="93" t="s">
        <v>126</v>
      </c>
      <c r="F218" s="94" t="s">
        <v>127</v>
      </c>
    </row>
    <row r="219" spans="2:7" ht="25.5" customHeight="1">
      <c r="B219" s="95" t="s">
        <v>128</v>
      </c>
      <c r="C219" s="150">
        <v>229.5</v>
      </c>
      <c r="D219" s="150">
        <v>229.5</v>
      </c>
      <c r="E219" s="150">
        <v>85.1</v>
      </c>
      <c r="F219" s="151">
        <v>134.3</v>
      </c>
      <c r="G219" s="1" t="s">
        <v>93</v>
      </c>
    </row>
    <row r="220" spans="2:6" ht="25.5" customHeight="1">
      <c r="B220" s="95" t="s">
        <v>129</v>
      </c>
      <c r="C220" s="150">
        <v>229.5</v>
      </c>
      <c r="D220" s="150">
        <v>229.5</v>
      </c>
      <c r="E220" s="150">
        <v>106.9</v>
      </c>
      <c r="F220" s="151">
        <v>161</v>
      </c>
    </row>
    <row r="221" spans="2:6" ht="25.5" customHeight="1">
      <c r="B221" s="98" t="s">
        <v>130</v>
      </c>
      <c r="C221" s="152">
        <v>229.5</v>
      </c>
      <c r="D221" s="152">
        <v>229.5</v>
      </c>
      <c r="E221" s="153">
        <v>136.1</v>
      </c>
      <c r="F221" s="154">
        <v>191</v>
      </c>
    </row>
    <row r="222" spans="2:4" ht="25.5" customHeight="1">
      <c r="B222" s="16"/>
      <c r="C222" s="13"/>
      <c r="D222" s="24"/>
    </row>
    <row r="223" spans="1:4" ht="25.5" customHeight="1">
      <c r="A223" s="48" t="s">
        <v>131</v>
      </c>
      <c r="B223" s="319" t="s">
        <v>132</v>
      </c>
      <c r="C223" s="319"/>
      <c r="D223" s="24"/>
    </row>
    <row r="224" spans="2:4" ht="25.5" customHeight="1">
      <c r="B224" s="155" t="s">
        <v>28</v>
      </c>
      <c r="C224" s="156">
        <v>0</v>
      </c>
      <c r="D224" s="24"/>
    </row>
    <row r="225" spans="2:4" ht="25.5" customHeight="1">
      <c r="B225" s="157" t="s">
        <v>29</v>
      </c>
      <c r="C225" s="158">
        <v>68.85</v>
      </c>
      <c r="D225" s="1" t="s">
        <v>93</v>
      </c>
    </row>
    <row r="226" spans="2:4" ht="25.5" customHeight="1">
      <c r="B226" s="159" t="s">
        <v>30</v>
      </c>
      <c r="C226" s="160">
        <v>206.55</v>
      </c>
      <c r="D226" s="24"/>
    </row>
    <row r="227" spans="2:4" ht="25.5" customHeight="1">
      <c r="B227" s="16"/>
      <c r="C227" s="13"/>
      <c r="D227" s="24"/>
    </row>
    <row r="228" spans="1:4" ht="25.5" customHeight="1">
      <c r="A228" s="46">
        <v>4</v>
      </c>
      <c r="B228" s="336" t="s">
        <v>133</v>
      </c>
      <c r="C228" s="336"/>
      <c r="D228" s="336"/>
    </row>
    <row r="229" spans="1:4" ht="25.5" customHeight="1">
      <c r="A229" s="1"/>
      <c r="B229" s="95" t="s">
        <v>18</v>
      </c>
      <c r="C229" s="161" t="s">
        <v>19</v>
      </c>
      <c r="D229" s="162" t="s">
        <v>20</v>
      </c>
    </row>
    <row r="230" spans="1:4" ht="25.5" customHeight="1">
      <c r="A230" s="1"/>
      <c r="B230" s="110" t="s">
        <v>134</v>
      </c>
      <c r="C230" s="163">
        <v>85.43</v>
      </c>
      <c r="D230" s="148">
        <v>304.13043478260875</v>
      </c>
    </row>
    <row r="231" spans="1:5" ht="25.5" customHeight="1">
      <c r="A231" s="1"/>
      <c r="B231" s="110" t="s">
        <v>135</v>
      </c>
      <c r="C231" s="163">
        <v>85.43</v>
      </c>
      <c r="D231" s="148">
        <v>430.57391304347834</v>
      </c>
      <c r="E231" s="50"/>
    </row>
    <row r="232" spans="1:5" ht="25.5" customHeight="1">
      <c r="A232" s="1"/>
      <c r="B232" s="110" t="s">
        <v>136</v>
      </c>
      <c r="C232" s="163">
        <v>85.43</v>
      </c>
      <c r="D232" s="148">
        <v>463.0260869565218</v>
      </c>
      <c r="E232" s="50"/>
    </row>
    <row r="233" spans="1:5" ht="25.5" customHeight="1">
      <c r="A233" s="1"/>
      <c r="B233" s="110" t="s">
        <v>137</v>
      </c>
      <c r="C233" s="163">
        <v>85.43</v>
      </c>
      <c r="D233" s="148">
        <v>495.4869565217391</v>
      </c>
      <c r="E233" s="50"/>
    </row>
    <row r="234" spans="1:4" ht="25.5" customHeight="1">
      <c r="A234" s="1"/>
      <c r="B234" s="110" t="s">
        <v>138</v>
      </c>
      <c r="C234" s="163">
        <v>85.43</v>
      </c>
      <c r="D234" s="148">
        <v>526.2521739130435</v>
      </c>
    </row>
    <row r="235" spans="1:6" ht="25.5" customHeight="1">
      <c r="A235" s="1"/>
      <c r="B235" s="110" t="s">
        <v>139</v>
      </c>
      <c r="C235" s="163">
        <v>85.43</v>
      </c>
      <c r="D235" s="148">
        <v>558.7130434782609</v>
      </c>
      <c r="E235" s="1"/>
      <c r="F235" s="1"/>
    </row>
    <row r="236" spans="1:6" ht="25.5" customHeight="1">
      <c r="A236" s="1"/>
      <c r="B236" s="110" t="s">
        <v>140</v>
      </c>
      <c r="C236" s="163">
        <v>85.43</v>
      </c>
      <c r="D236" s="148">
        <v>621.9304347826088</v>
      </c>
      <c r="E236" s="1"/>
      <c r="F236" s="1"/>
    </row>
    <row r="237" spans="1:6" ht="25.5" customHeight="1">
      <c r="A237" s="1"/>
      <c r="B237" s="110" t="s">
        <v>141</v>
      </c>
      <c r="C237" s="163">
        <v>85.43</v>
      </c>
      <c r="D237" s="148">
        <v>686.8608695652174</v>
      </c>
      <c r="E237" s="1"/>
      <c r="F237" s="1"/>
    </row>
    <row r="238" spans="1:6" ht="25.5" customHeight="1">
      <c r="A238" s="1"/>
      <c r="B238" s="110" t="s">
        <v>129</v>
      </c>
      <c r="C238" s="163">
        <v>85.43</v>
      </c>
      <c r="D238" s="148">
        <v>750.0782608695653</v>
      </c>
      <c r="E238" s="1"/>
      <c r="F238" s="1"/>
    </row>
    <row r="239" spans="1:6" ht="25.5" customHeight="1">
      <c r="A239" s="1"/>
      <c r="B239" s="110" t="s">
        <v>142</v>
      </c>
      <c r="C239" s="163">
        <v>85.43</v>
      </c>
      <c r="D239" s="148">
        <v>782.5391304347826</v>
      </c>
      <c r="E239" s="1"/>
      <c r="F239" s="1"/>
    </row>
    <row r="240" spans="1:6" ht="25.5" customHeight="1">
      <c r="A240" s="1"/>
      <c r="B240" s="110" t="s">
        <v>143</v>
      </c>
      <c r="C240" s="163">
        <v>85.43</v>
      </c>
      <c r="D240" s="148">
        <v>815.0000000000001</v>
      </c>
      <c r="E240" s="1"/>
      <c r="F240" s="1"/>
    </row>
    <row r="241" spans="1:6" ht="25.5" customHeight="1">
      <c r="A241" s="1"/>
      <c r="B241" s="111" t="s">
        <v>144</v>
      </c>
      <c r="C241" s="164">
        <v>85.43</v>
      </c>
      <c r="D241" s="149">
        <v>878.217391304348</v>
      </c>
      <c r="E241" s="1"/>
      <c r="F241" s="1"/>
    </row>
    <row r="242" spans="1:6" ht="25.5" customHeight="1">
      <c r="A242" s="1"/>
      <c r="B242" s="16"/>
      <c r="C242" s="24"/>
      <c r="D242" s="24"/>
      <c r="E242" s="1"/>
      <c r="F242" s="1"/>
    </row>
    <row r="243" spans="1:6" ht="25.5" customHeight="1">
      <c r="A243" s="1"/>
      <c r="B243" s="336" t="s">
        <v>145</v>
      </c>
      <c r="C243" s="336"/>
      <c r="D243" s="336"/>
      <c r="E243" s="1"/>
      <c r="F243" s="1"/>
    </row>
    <row r="244" spans="1:9" ht="25.5" customHeight="1">
      <c r="A244" s="1"/>
      <c r="B244" s="91" t="s">
        <v>18</v>
      </c>
      <c r="C244" s="105" t="s">
        <v>19</v>
      </c>
      <c r="D244" s="130" t="s">
        <v>20</v>
      </c>
      <c r="E244" s="1"/>
      <c r="F244" s="1"/>
      <c r="H244" s="335"/>
      <c r="I244" s="335"/>
    </row>
    <row r="245" spans="1:8" ht="25.5" customHeight="1">
      <c r="A245" s="1"/>
      <c r="B245" s="110" t="s">
        <v>134</v>
      </c>
      <c r="C245" s="163">
        <v>85.4</v>
      </c>
      <c r="D245" s="148">
        <v>304.1</v>
      </c>
      <c r="E245" s="1"/>
      <c r="F245" s="1"/>
      <c r="H245" s="28"/>
    </row>
    <row r="246" spans="1:6" ht="25.5" customHeight="1">
      <c r="A246" s="1"/>
      <c r="B246" s="110" t="s">
        <v>135</v>
      </c>
      <c r="C246" s="163">
        <v>85.4</v>
      </c>
      <c r="D246" s="148">
        <v>430.6</v>
      </c>
      <c r="E246" s="1"/>
      <c r="F246" s="1"/>
    </row>
    <row r="247" spans="1:6" ht="25.5" customHeight="1">
      <c r="A247" s="1"/>
      <c r="B247" s="110" t="s">
        <v>136</v>
      </c>
      <c r="C247" s="163">
        <v>85.4</v>
      </c>
      <c r="D247" s="148">
        <v>463</v>
      </c>
      <c r="E247" s="1"/>
      <c r="F247" s="1"/>
    </row>
    <row r="248" spans="1:6" ht="25.5" customHeight="1">
      <c r="A248" s="1"/>
      <c r="B248" s="110" t="s">
        <v>137</v>
      </c>
      <c r="C248" s="163">
        <v>85.4</v>
      </c>
      <c r="D248" s="148">
        <v>495.5</v>
      </c>
      <c r="E248" s="1"/>
      <c r="F248" s="1"/>
    </row>
    <row r="249" spans="1:6" ht="25.5" customHeight="1">
      <c r="A249" s="1"/>
      <c r="B249" s="110" t="s">
        <v>138</v>
      </c>
      <c r="C249" s="163">
        <v>85.4</v>
      </c>
      <c r="D249" s="148">
        <v>526.3</v>
      </c>
      <c r="E249" s="1"/>
      <c r="F249" s="1"/>
    </row>
    <row r="250" spans="1:6" ht="25.5" customHeight="1">
      <c r="A250" s="1"/>
      <c r="B250" s="110" t="s">
        <v>139</v>
      </c>
      <c r="C250" s="163">
        <v>85.4</v>
      </c>
      <c r="D250" s="148">
        <v>558.7</v>
      </c>
      <c r="E250" s="1"/>
      <c r="F250" s="1"/>
    </row>
    <row r="251" spans="1:6" ht="25.5" customHeight="1">
      <c r="A251" s="1"/>
      <c r="B251" s="110" t="s">
        <v>140</v>
      </c>
      <c r="C251" s="163">
        <v>85.4</v>
      </c>
      <c r="D251" s="148">
        <v>621.9</v>
      </c>
      <c r="E251" s="1"/>
      <c r="F251" s="1"/>
    </row>
    <row r="252" spans="1:6" ht="25.5" customHeight="1">
      <c r="A252" s="1"/>
      <c r="B252" s="110" t="s">
        <v>141</v>
      </c>
      <c r="C252" s="163">
        <v>85.4</v>
      </c>
      <c r="D252" s="148">
        <v>686.9</v>
      </c>
      <c r="E252" s="1"/>
      <c r="F252" s="1"/>
    </row>
    <row r="253" spans="1:6" ht="25.5" customHeight="1">
      <c r="A253" s="1"/>
      <c r="B253" s="110" t="s">
        <v>129</v>
      </c>
      <c r="C253" s="163">
        <v>85.4</v>
      </c>
      <c r="D253" s="148">
        <v>750.1</v>
      </c>
      <c r="E253" s="1"/>
      <c r="F253" s="1"/>
    </row>
    <row r="254" spans="1:6" ht="25.5" customHeight="1">
      <c r="A254" s="1"/>
      <c r="B254" s="110" t="s">
        <v>142</v>
      </c>
      <c r="C254" s="163">
        <v>85.4</v>
      </c>
      <c r="D254" s="148">
        <v>782.5</v>
      </c>
      <c r="E254" s="1"/>
      <c r="F254" s="1"/>
    </row>
    <row r="255" spans="1:6" ht="25.5" customHeight="1">
      <c r="A255" s="1"/>
      <c r="B255" s="110" t="s">
        <v>143</v>
      </c>
      <c r="C255" s="163">
        <v>85.4</v>
      </c>
      <c r="D255" s="148">
        <v>815</v>
      </c>
      <c r="E255" s="1"/>
      <c r="F255" s="1"/>
    </row>
    <row r="256" spans="1:6" ht="25.5" customHeight="1">
      <c r="A256" s="1"/>
      <c r="B256" s="111" t="s">
        <v>144</v>
      </c>
      <c r="C256" s="164">
        <v>85.4</v>
      </c>
      <c r="D256" s="149">
        <v>878.2</v>
      </c>
      <c r="E256" s="1"/>
      <c r="F256" s="1"/>
    </row>
    <row r="257" spans="1:6" ht="25.5" customHeight="1">
      <c r="A257" s="1"/>
      <c r="B257" s="16"/>
      <c r="C257" s="24"/>
      <c r="D257" s="24"/>
      <c r="E257" s="33"/>
      <c r="F257" s="1"/>
    </row>
    <row r="258" spans="1:6" ht="25.5" customHeight="1">
      <c r="A258" s="46" t="s">
        <v>146</v>
      </c>
      <c r="B258" s="319" t="s">
        <v>147</v>
      </c>
      <c r="C258" s="319"/>
      <c r="D258" s="24"/>
      <c r="E258" s="33"/>
      <c r="F258" s="1"/>
    </row>
    <row r="259" spans="1:6" ht="25.5" customHeight="1">
      <c r="A259" s="1"/>
      <c r="B259" s="120" t="s">
        <v>77</v>
      </c>
      <c r="C259" s="165">
        <v>68.33913043478262</v>
      </c>
      <c r="D259" s="24"/>
      <c r="E259" s="33"/>
      <c r="F259" s="1"/>
    </row>
    <row r="260" spans="1:6" ht="25.5" customHeight="1">
      <c r="A260" s="1"/>
      <c r="B260" s="17"/>
      <c r="C260" s="32"/>
      <c r="D260" s="24"/>
      <c r="E260" s="33"/>
      <c r="F260" s="1"/>
    </row>
    <row r="261" spans="1:6" ht="25.5" customHeight="1">
      <c r="A261" s="1"/>
      <c r="B261" s="318" t="s">
        <v>148</v>
      </c>
      <c r="C261" s="318"/>
      <c r="D261" s="24"/>
      <c r="E261" s="33"/>
      <c r="F261" s="1"/>
    </row>
    <row r="262" spans="1:5" ht="25.5" customHeight="1">
      <c r="A262" s="30"/>
      <c r="B262" s="117" t="s">
        <v>77</v>
      </c>
      <c r="C262" s="118">
        <v>68.3</v>
      </c>
      <c r="D262" s="30"/>
      <c r="E262" s="30"/>
    </row>
    <row r="263" spans="1:5" ht="25.5" customHeight="1">
      <c r="A263" s="30"/>
      <c r="B263" s="34"/>
      <c r="C263" s="35"/>
      <c r="D263" s="30"/>
      <c r="E263" s="30"/>
    </row>
    <row r="264" spans="1:6" ht="25.5" customHeight="1">
      <c r="A264" s="46">
        <v>5</v>
      </c>
      <c r="B264" s="317" t="s">
        <v>149</v>
      </c>
      <c r="C264" s="317"/>
      <c r="D264" s="14"/>
      <c r="E264" s="1"/>
      <c r="F264" s="1"/>
    </row>
    <row r="265" spans="1:6" ht="39.75" customHeight="1">
      <c r="A265" s="1"/>
      <c r="B265" s="167" t="s">
        <v>150</v>
      </c>
      <c r="C265" s="166">
        <v>32.46086956521739</v>
      </c>
      <c r="D265" s="1"/>
      <c r="E265" s="1"/>
      <c r="F265" s="1"/>
    </row>
    <row r="266" spans="1:6" ht="25.5" customHeight="1">
      <c r="A266" s="1"/>
      <c r="B266" s="17"/>
      <c r="C266" s="24"/>
      <c r="D266" s="1"/>
      <c r="E266" s="83"/>
      <c r="F266" s="1"/>
    </row>
    <row r="267" spans="1:6" ht="25.5" customHeight="1">
      <c r="A267" s="1"/>
      <c r="B267" s="319" t="s">
        <v>151</v>
      </c>
      <c r="C267" s="319"/>
      <c r="D267" s="1"/>
      <c r="E267" s="45"/>
      <c r="F267" s="1"/>
    </row>
    <row r="268" spans="1:6" ht="36.75" customHeight="1">
      <c r="A268" s="1"/>
      <c r="B268" s="167" t="s">
        <v>150</v>
      </c>
      <c r="C268" s="166">
        <v>32.5</v>
      </c>
      <c r="D268" s="1"/>
      <c r="E268" s="1"/>
      <c r="F268" s="1"/>
    </row>
    <row r="269" ht="25.5" customHeight="1"/>
    <row r="270" spans="1:6" ht="25.5" customHeight="1">
      <c r="A270" s="46">
        <v>6</v>
      </c>
      <c r="B270" s="319" t="s">
        <v>79</v>
      </c>
      <c r="C270" s="319"/>
      <c r="D270" s="1"/>
      <c r="E270" s="8"/>
      <c r="F270" s="1"/>
    </row>
    <row r="271" spans="1:6" ht="25.5" customHeight="1">
      <c r="A271" s="1"/>
      <c r="B271" s="117" t="s">
        <v>80</v>
      </c>
      <c r="C271" s="166">
        <v>1.791304347826087</v>
      </c>
      <c r="D271" s="1"/>
      <c r="E271" s="8"/>
      <c r="F271" s="1"/>
    </row>
    <row r="272" spans="1:6" ht="25.5" customHeight="1">
      <c r="A272" s="1"/>
      <c r="B272" s="17"/>
      <c r="C272" s="36"/>
      <c r="D272" s="1"/>
      <c r="E272" s="8"/>
      <c r="F272" s="1"/>
    </row>
    <row r="273" spans="1:6" ht="25.5" customHeight="1">
      <c r="A273" s="1"/>
      <c r="B273" s="319" t="s">
        <v>152</v>
      </c>
      <c r="C273" s="319"/>
      <c r="D273" s="1"/>
      <c r="E273" s="8"/>
      <c r="F273" s="1"/>
    </row>
    <row r="274" spans="1:6" ht="25.5" customHeight="1">
      <c r="A274" s="1"/>
      <c r="B274" s="117" t="s">
        <v>80</v>
      </c>
      <c r="C274" s="166">
        <v>1.791304347826087</v>
      </c>
      <c r="D274" s="1"/>
      <c r="E274" s="8"/>
      <c r="F274" s="1"/>
    </row>
    <row r="275" spans="1:6" ht="25.5" customHeight="1">
      <c r="A275" s="1"/>
      <c r="B275" s="17"/>
      <c r="C275" s="24"/>
      <c r="D275" s="1"/>
      <c r="E275" s="8"/>
      <c r="F275" s="1"/>
    </row>
    <row r="276" spans="1:6" ht="25.5" customHeight="1">
      <c r="A276" s="46">
        <v>7</v>
      </c>
      <c r="B276" s="330" t="s">
        <v>81</v>
      </c>
      <c r="C276" s="330"/>
      <c r="D276" s="1"/>
      <c r="E276" s="8"/>
      <c r="F276" s="1"/>
    </row>
    <row r="277" spans="1:6" ht="25.5" customHeight="1">
      <c r="A277" s="1"/>
      <c r="B277" s="117" t="s">
        <v>80</v>
      </c>
      <c r="C277" s="166">
        <v>1.956521739130435</v>
      </c>
      <c r="D277" s="1"/>
      <c r="E277" s="8"/>
      <c r="F277" s="1"/>
    </row>
    <row r="278" spans="1:6" ht="25.5" customHeight="1">
      <c r="A278" s="1"/>
      <c r="B278" s="17"/>
      <c r="C278" s="16"/>
      <c r="D278" s="1"/>
      <c r="E278" s="8"/>
      <c r="F278" s="1"/>
    </row>
    <row r="279" spans="1:6" ht="25.5" customHeight="1">
      <c r="A279" s="1"/>
      <c r="B279" s="330" t="s">
        <v>82</v>
      </c>
      <c r="C279" s="330"/>
      <c r="D279" s="1"/>
      <c r="E279" s="8"/>
      <c r="F279" s="1"/>
    </row>
    <row r="280" spans="1:6" ht="25.5" customHeight="1">
      <c r="A280" s="1"/>
      <c r="B280" s="120" t="s">
        <v>80</v>
      </c>
      <c r="C280" s="119">
        <v>1.22</v>
      </c>
      <c r="D280" s="1"/>
      <c r="E280" s="8"/>
      <c r="F280" s="1"/>
    </row>
    <row r="281" spans="1:6" ht="25.5" customHeight="1">
      <c r="A281" s="1"/>
      <c r="B281" s="52"/>
      <c r="C281" s="16"/>
      <c r="D281" s="1"/>
      <c r="E281" s="8"/>
      <c r="F281" s="1"/>
    </row>
    <row r="282" spans="1:6" ht="36" customHeight="1">
      <c r="A282" s="46">
        <v>8</v>
      </c>
      <c r="B282" s="330" t="s">
        <v>153</v>
      </c>
      <c r="C282" s="330"/>
      <c r="D282" s="330"/>
      <c r="E282" s="330"/>
      <c r="F282" s="330"/>
    </row>
    <row r="283" spans="1:10" ht="42" customHeight="1">
      <c r="A283" s="1"/>
      <c r="B283" s="91" t="s">
        <v>84</v>
      </c>
      <c r="C283" s="122" t="s">
        <v>85</v>
      </c>
      <c r="D283" s="122" t="s">
        <v>86</v>
      </c>
      <c r="E283" s="105" t="s">
        <v>19</v>
      </c>
      <c r="F283" s="130" t="s">
        <v>20</v>
      </c>
      <c r="H283" s="21"/>
      <c r="I283" s="86"/>
      <c r="J283" s="53"/>
    </row>
    <row r="284" spans="1:10" ht="25.5">
      <c r="A284" s="1"/>
      <c r="B284" s="168" t="s">
        <v>154</v>
      </c>
      <c r="C284" s="169">
        <v>256</v>
      </c>
      <c r="D284" s="169">
        <v>64</v>
      </c>
      <c r="E284" s="163">
        <v>38.44347826086957</v>
      </c>
      <c r="F284" s="148">
        <v>8.121739130434783</v>
      </c>
      <c r="H284" s="87"/>
      <c r="I284" s="88"/>
      <c r="J284" s="30"/>
    </row>
    <row r="285" spans="1:10" ht="25.5">
      <c r="A285" s="1"/>
      <c r="B285" s="168" t="s">
        <v>155</v>
      </c>
      <c r="C285" s="169">
        <v>512</v>
      </c>
      <c r="D285" s="169">
        <v>128</v>
      </c>
      <c r="E285" s="163">
        <v>38.44347826086957</v>
      </c>
      <c r="F285" s="148">
        <v>13.173913043478262</v>
      </c>
      <c r="H285" s="87"/>
      <c r="I285" s="80"/>
      <c r="J285" s="51"/>
    </row>
    <row r="286" spans="1:10" ht="25.5">
      <c r="A286" s="1"/>
      <c r="B286" s="168" t="s">
        <v>156</v>
      </c>
      <c r="C286" s="169">
        <v>1024</v>
      </c>
      <c r="D286" s="169">
        <v>128</v>
      </c>
      <c r="E286" s="163">
        <v>38.44347826086957</v>
      </c>
      <c r="F286" s="148">
        <v>15.982608695652175</v>
      </c>
      <c r="H286" s="87"/>
      <c r="I286" s="80"/>
      <c r="J286" s="51"/>
    </row>
    <row r="287" spans="1:10" ht="25.5">
      <c r="A287" s="1"/>
      <c r="B287" s="168" t="s">
        <v>157</v>
      </c>
      <c r="C287" s="169">
        <v>1024</v>
      </c>
      <c r="D287" s="169">
        <v>128</v>
      </c>
      <c r="E287" s="163">
        <v>38.44347826086957</v>
      </c>
      <c r="F287" s="148">
        <v>35.73913043478261</v>
      </c>
      <c r="H287" s="87"/>
      <c r="I287" s="88"/>
      <c r="J287" s="30"/>
    </row>
    <row r="288" spans="1:9" ht="25.5">
      <c r="A288" s="1"/>
      <c r="B288" s="170" t="s">
        <v>158</v>
      </c>
      <c r="C288" s="171">
        <v>1500</v>
      </c>
      <c r="D288" s="171">
        <v>256</v>
      </c>
      <c r="E288" s="164">
        <v>92.26086956521739</v>
      </c>
      <c r="F288" s="149">
        <v>55.44347826086957</v>
      </c>
      <c r="H288" s="82"/>
      <c r="I288" s="82"/>
    </row>
    <row r="289" spans="1:9" ht="25.5" customHeight="1">
      <c r="A289" s="1"/>
      <c r="B289" s="52"/>
      <c r="C289" s="16"/>
      <c r="D289" s="1"/>
      <c r="E289" s="8"/>
      <c r="F289" s="1"/>
      <c r="H289" s="82"/>
      <c r="I289" s="82"/>
    </row>
    <row r="290" spans="1:9" ht="25.5" customHeight="1">
      <c r="A290" s="1"/>
      <c r="B290" s="17"/>
      <c r="C290" s="36"/>
      <c r="D290" s="1"/>
      <c r="E290" s="8"/>
      <c r="F290" s="1"/>
      <c r="H290" s="82"/>
      <c r="I290" s="82"/>
    </row>
    <row r="291" spans="2:9" ht="34.5" customHeight="1">
      <c r="B291" s="330" t="s">
        <v>159</v>
      </c>
      <c r="C291" s="330"/>
      <c r="D291" s="330"/>
      <c r="E291" s="330"/>
      <c r="F291" s="330"/>
      <c r="H291" s="82"/>
      <c r="I291" s="82"/>
    </row>
    <row r="292" spans="1:9" ht="43.5" customHeight="1">
      <c r="A292" s="1"/>
      <c r="B292" s="91" t="s">
        <v>84</v>
      </c>
      <c r="C292" s="122" t="s">
        <v>85</v>
      </c>
      <c r="D292" s="122" t="s">
        <v>86</v>
      </c>
      <c r="E292" s="105" t="s">
        <v>19</v>
      </c>
      <c r="F292" s="130" t="s">
        <v>20</v>
      </c>
      <c r="H292" s="21"/>
      <c r="I292" s="86"/>
    </row>
    <row r="293" spans="1:9" ht="25.5">
      <c r="A293" s="1"/>
      <c r="B293" s="123" t="s">
        <v>160</v>
      </c>
      <c r="C293" s="124">
        <v>512</v>
      </c>
      <c r="D293" s="124">
        <v>192</v>
      </c>
      <c r="E293" s="172">
        <v>38.45</v>
      </c>
      <c r="F293" s="173">
        <v>8</v>
      </c>
      <c r="G293" s="1" t="s">
        <v>93</v>
      </c>
      <c r="H293" s="87"/>
      <c r="I293" s="80"/>
    </row>
    <row r="294" spans="1:9" ht="25.5">
      <c r="A294" s="1"/>
      <c r="B294" s="123" t="s">
        <v>161</v>
      </c>
      <c r="C294" s="124">
        <v>1024</v>
      </c>
      <c r="D294" s="124">
        <v>256</v>
      </c>
      <c r="E294" s="172">
        <v>38.45</v>
      </c>
      <c r="F294" s="173">
        <v>11.2</v>
      </c>
      <c r="H294" s="87"/>
      <c r="I294" s="80"/>
    </row>
    <row r="295" spans="1:9" ht="25.5">
      <c r="A295" s="1"/>
      <c r="B295" s="123" t="s">
        <v>162</v>
      </c>
      <c r="C295" s="124">
        <v>2048</v>
      </c>
      <c r="D295" s="124">
        <v>384</v>
      </c>
      <c r="E295" s="172">
        <v>38.45</v>
      </c>
      <c r="F295" s="173">
        <v>14.8</v>
      </c>
      <c r="H295" s="87"/>
      <c r="I295" s="80"/>
    </row>
    <row r="296" spans="1:9" ht="25.5">
      <c r="A296" s="1"/>
      <c r="B296" s="123" t="s">
        <v>163</v>
      </c>
      <c r="C296" s="124">
        <v>4096</v>
      </c>
      <c r="D296" s="124">
        <v>384</v>
      </c>
      <c r="E296" s="172">
        <v>38.45</v>
      </c>
      <c r="F296" s="173">
        <v>18.1</v>
      </c>
      <c r="H296" s="87"/>
      <c r="I296" s="80"/>
    </row>
    <row r="297" spans="1:9" ht="25.5">
      <c r="A297" s="1"/>
      <c r="B297" s="123" t="s">
        <v>164</v>
      </c>
      <c r="C297" s="124">
        <v>2048</v>
      </c>
      <c r="D297" s="124">
        <v>512</v>
      </c>
      <c r="E297" s="172">
        <v>38.45</v>
      </c>
      <c r="F297" s="173">
        <v>18.1</v>
      </c>
      <c r="H297" s="82"/>
      <c r="I297" s="82"/>
    </row>
    <row r="298" spans="1:9" ht="25.5">
      <c r="A298" s="1"/>
      <c r="B298" s="123" t="s">
        <v>165</v>
      </c>
      <c r="C298" s="124">
        <v>4096</v>
      </c>
      <c r="D298" s="124">
        <v>512</v>
      </c>
      <c r="E298" s="172">
        <v>76.9</v>
      </c>
      <c r="F298" s="173">
        <v>37.5</v>
      </c>
      <c r="H298" s="87"/>
      <c r="I298" s="80"/>
    </row>
    <row r="299" spans="1:9" ht="25.5">
      <c r="A299" s="1"/>
      <c r="B299" s="126" t="s">
        <v>166</v>
      </c>
      <c r="C299" s="127">
        <v>8192</v>
      </c>
      <c r="D299" s="127">
        <v>768</v>
      </c>
      <c r="E299" s="134">
        <v>76.9</v>
      </c>
      <c r="F299" s="205">
        <v>53.7</v>
      </c>
      <c r="H299" s="87"/>
      <c r="I299" s="80"/>
    </row>
    <row r="300" spans="1:6" ht="25.5" customHeight="1">
      <c r="A300" s="1"/>
      <c r="B300" s="18"/>
      <c r="C300" s="19"/>
      <c r="D300" s="19"/>
      <c r="E300" s="37"/>
      <c r="F300" s="37"/>
    </row>
    <row r="301" spans="3:6" ht="14.25">
      <c r="C301" s="39">
        <v>2008</v>
      </c>
      <c r="D301" s="39" t="s">
        <v>102</v>
      </c>
      <c r="F301" s="83"/>
    </row>
    <row r="302" spans="1:6" ht="25.5">
      <c r="A302" s="46">
        <v>9</v>
      </c>
      <c r="B302" s="174" t="s">
        <v>103</v>
      </c>
      <c r="C302" s="137">
        <v>38.44347826086957</v>
      </c>
      <c r="D302" s="175">
        <v>0</v>
      </c>
      <c r="E302" s="1"/>
      <c r="F302" s="45"/>
    </row>
    <row r="303" spans="1:6" ht="38.25">
      <c r="A303" s="46">
        <v>10</v>
      </c>
      <c r="B303" s="174" t="s">
        <v>104</v>
      </c>
      <c r="C303" s="137">
        <v>7.6869565217391305</v>
      </c>
      <c r="D303" s="175">
        <v>7.7</v>
      </c>
      <c r="E303" s="1"/>
      <c r="F303" s="24"/>
    </row>
    <row r="304" spans="1:6" ht="38.25">
      <c r="A304" s="46">
        <v>11</v>
      </c>
      <c r="B304" s="174" t="s">
        <v>105</v>
      </c>
      <c r="C304" s="137">
        <v>18.791304347826088</v>
      </c>
      <c r="D304" s="175">
        <v>18.8</v>
      </c>
      <c r="E304" s="1"/>
      <c r="F304" s="24"/>
    </row>
    <row r="305" spans="1:6" ht="51">
      <c r="A305" s="46">
        <v>12</v>
      </c>
      <c r="B305" s="174" t="s">
        <v>106</v>
      </c>
      <c r="C305" s="140">
        <v>7.6869565217391305</v>
      </c>
      <c r="D305" s="175">
        <v>7.7</v>
      </c>
      <c r="E305" s="1"/>
      <c r="F305" s="24"/>
    </row>
    <row r="306" spans="1:7" ht="25.5">
      <c r="A306" s="46">
        <v>13</v>
      </c>
      <c r="B306" s="174" t="s">
        <v>107</v>
      </c>
      <c r="C306" s="140"/>
      <c r="D306" s="38"/>
      <c r="E306" s="1"/>
      <c r="F306" s="1"/>
      <c r="G306" s="83"/>
    </row>
    <row r="307" spans="1:6" ht="25.5">
      <c r="A307" s="46"/>
      <c r="B307" s="143" t="s">
        <v>154</v>
      </c>
      <c r="C307" s="140">
        <v>8.53913043478261</v>
      </c>
      <c r="D307" s="38"/>
      <c r="E307" s="176" t="s">
        <v>160</v>
      </c>
      <c r="F307" s="177">
        <v>8.5</v>
      </c>
    </row>
    <row r="308" spans="1:6" ht="25.5">
      <c r="A308" s="46"/>
      <c r="B308" s="143" t="s">
        <v>155</v>
      </c>
      <c r="C308" s="140">
        <v>8.53913043478261</v>
      </c>
      <c r="D308" s="38"/>
      <c r="E308" s="123" t="s">
        <v>161</v>
      </c>
      <c r="F308" s="148">
        <v>8.5</v>
      </c>
    </row>
    <row r="309" spans="1:6" ht="25.5">
      <c r="A309" s="46"/>
      <c r="B309" s="143" t="s">
        <v>156</v>
      </c>
      <c r="C309" s="140">
        <v>8.53913043478261</v>
      </c>
      <c r="D309" s="38"/>
      <c r="E309" s="123" t="s">
        <v>162</v>
      </c>
      <c r="F309" s="148">
        <v>8.5</v>
      </c>
    </row>
    <row r="310" spans="1:6" ht="25.5">
      <c r="A310" s="46"/>
      <c r="B310" s="143" t="s">
        <v>157</v>
      </c>
      <c r="C310" s="140">
        <v>25.62608695652174</v>
      </c>
      <c r="D310" s="38"/>
      <c r="E310" s="123" t="s">
        <v>163</v>
      </c>
      <c r="F310" s="148">
        <v>8.5</v>
      </c>
    </row>
    <row r="311" spans="1:6" ht="25.5">
      <c r="A311" s="46"/>
      <c r="B311" s="143" t="s">
        <v>158</v>
      </c>
      <c r="C311" s="140">
        <v>25.62608695652174</v>
      </c>
      <c r="D311" s="38"/>
      <c r="E311" s="123" t="s">
        <v>164</v>
      </c>
      <c r="F311" s="148">
        <v>8.5</v>
      </c>
    </row>
    <row r="312" spans="5:6" ht="25.5">
      <c r="E312" s="123" t="s">
        <v>165</v>
      </c>
      <c r="F312" s="178">
        <v>25.6</v>
      </c>
    </row>
    <row r="313" spans="5:6" ht="25.5">
      <c r="E313" s="126" t="s">
        <v>166</v>
      </c>
      <c r="F313" s="179">
        <v>25.6</v>
      </c>
    </row>
    <row r="314" ht="25.5" customHeight="1"/>
    <row r="315" spans="1:4" ht="25.5" customHeight="1">
      <c r="A315" s="48">
        <v>14</v>
      </c>
      <c r="B315" s="338" t="s">
        <v>108</v>
      </c>
      <c r="C315" s="338"/>
      <c r="D315" s="17"/>
    </row>
    <row r="316" spans="2:4" ht="25.5" customHeight="1">
      <c r="B316" s="180" t="s">
        <v>77</v>
      </c>
      <c r="C316" s="181">
        <v>19.225</v>
      </c>
      <c r="D316" s="1" t="s">
        <v>93</v>
      </c>
    </row>
    <row r="317" spans="2:3" ht="25.5" customHeight="1">
      <c r="B317" s="182" t="s">
        <v>77</v>
      </c>
      <c r="C317" s="183">
        <v>38.45</v>
      </c>
    </row>
    <row r="318" ht="25.5" customHeight="1"/>
    <row r="319" ht="25.5" customHeight="1"/>
    <row r="320" spans="1:7" ht="25.5" customHeight="1">
      <c r="A320" s="321" t="s">
        <v>167</v>
      </c>
      <c r="B320" s="321"/>
      <c r="C320" s="321"/>
      <c r="D320" s="321"/>
      <c r="E320" s="321"/>
      <c r="F320" s="321"/>
      <c r="G320" s="321"/>
    </row>
    <row r="321" ht="25.5" customHeight="1"/>
    <row r="322" spans="1:3" ht="51.75" customHeight="1">
      <c r="A322" s="48">
        <v>1</v>
      </c>
      <c r="B322" s="314" t="s">
        <v>168</v>
      </c>
      <c r="C322" s="314"/>
    </row>
    <row r="323" spans="2:3" ht="90" customHeight="1">
      <c r="B323" s="184" t="s">
        <v>169</v>
      </c>
      <c r="C323" s="185" t="s">
        <v>170</v>
      </c>
    </row>
    <row r="324" spans="2:4" ht="25.5" customHeight="1">
      <c r="B324" s="42"/>
      <c r="C324" s="43"/>
      <c r="D324" s="40"/>
    </row>
    <row r="325" spans="2:4" ht="56.25" customHeight="1">
      <c r="B325" s="314" t="s">
        <v>171</v>
      </c>
      <c r="C325" s="314"/>
      <c r="D325" s="40"/>
    </row>
    <row r="326" spans="2:4" ht="92.25" customHeight="1">
      <c r="B326" s="184" t="s">
        <v>169</v>
      </c>
      <c r="C326" s="185" t="s">
        <v>170</v>
      </c>
      <c r="D326" s="40"/>
    </row>
    <row r="327" spans="1:7" ht="14.25">
      <c r="A327" s="41"/>
      <c r="B327" s="40"/>
      <c r="C327" s="40"/>
      <c r="D327" s="40"/>
      <c r="E327" s="40"/>
      <c r="F327" s="40"/>
      <c r="G327" s="40"/>
    </row>
    <row r="328" spans="1:7" ht="47.25" customHeight="1">
      <c r="A328" s="48">
        <v>2</v>
      </c>
      <c r="B328" s="314" t="s">
        <v>172</v>
      </c>
      <c r="C328" s="314"/>
      <c r="D328" s="40"/>
      <c r="E328" s="40"/>
      <c r="F328" s="40"/>
      <c r="G328" s="40"/>
    </row>
    <row r="329" spans="1:7" ht="51">
      <c r="A329" s="41"/>
      <c r="B329" s="186" t="s">
        <v>173</v>
      </c>
      <c r="C329" s="187">
        <v>33.4</v>
      </c>
      <c r="D329" s="40"/>
      <c r="E329" s="40"/>
      <c r="F329" s="40"/>
      <c r="G329" s="40"/>
    </row>
    <row r="330" spans="1:7" ht="25.5" customHeight="1">
      <c r="A330" s="41"/>
      <c r="B330" s="44"/>
      <c r="C330" s="45"/>
      <c r="D330" s="40"/>
      <c r="E330" s="40"/>
      <c r="F330" s="40"/>
      <c r="G330" s="40"/>
    </row>
    <row r="331" spans="1:7" ht="51.75" customHeight="1">
      <c r="A331" s="41"/>
      <c r="B331" s="314" t="s">
        <v>174</v>
      </c>
      <c r="C331" s="314"/>
      <c r="D331" s="40"/>
      <c r="E331" s="40"/>
      <c r="F331" s="40"/>
      <c r="G331" s="40"/>
    </row>
    <row r="332" spans="1:7" ht="51">
      <c r="A332" s="41"/>
      <c r="B332" s="186" t="s">
        <v>173</v>
      </c>
      <c r="C332" s="187">
        <v>33.4</v>
      </c>
      <c r="D332" s="40"/>
      <c r="E332" s="40"/>
      <c r="F332" s="40"/>
      <c r="G332" s="40"/>
    </row>
    <row r="333" spans="1:7" ht="25.5" customHeight="1">
      <c r="A333" s="41"/>
      <c r="B333" s="40"/>
      <c r="C333" s="40"/>
      <c r="D333" s="40"/>
      <c r="E333" s="40"/>
      <c r="F333" s="40"/>
      <c r="G333" s="40"/>
    </row>
    <row r="334" spans="1:7" ht="25.5" customHeight="1">
      <c r="A334" s="48">
        <v>3</v>
      </c>
      <c r="B334" s="331" t="s">
        <v>175</v>
      </c>
      <c r="C334" s="331"/>
      <c r="D334" s="40"/>
      <c r="E334" s="40"/>
      <c r="F334" s="40"/>
      <c r="G334" s="40"/>
    </row>
    <row r="335" spans="1:5" ht="25.5" customHeight="1">
      <c r="A335" s="41"/>
      <c r="B335" s="188" t="s">
        <v>176</v>
      </c>
      <c r="C335" s="187">
        <v>40.25217391304348</v>
      </c>
      <c r="D335" s="40"/>
      <c r="E335" s="40"/>
    </row>
    <row r="336" spans="1:5" ht="25.5" customHeight="1">
      <c r="A336" s="41"/>
      <c r="B336" s="40"/>
      <c r="C336" s="40"/>
      <c r="D336" s="40"/>
      <c r="E336" s="40"/>
    </row>
    <row r="337" spans="1:5" ht="25.5" customHeight="1">
      <c r="A337" s="41"/>
      <c r="B337" s="331" t="s">
        <v>177</v>
      </c>
      <c r="C337" s="331"/>
      <c r="D337" s="40"/>
      <c r="E337" s="85"/>
    </row>
    <row r="338" spans="1:5" ht="25.5" customHeight="1">
      <c r="A338" s="41"/>
      <c r="B338" s="79" t="s">
        <v>176</v>
      </c>
      <c r="C338" s="189">
        <v>40.3</v>
      </c>
      <c r="D338" s="40"/>
      <c r="E338" s="45"/>
    </row>
    <row r="339" spans="1:5" ht="25.5" customHeight="1">
      <c r="A339" s="41"/>
      <c r="B339" s="40"/>
      <c r="C339" s="40"/>
      <c r="D339" s="40"/>
      <c r="E339" s="89"/>
    </row>
    <row r="340" spans="1:5" ht="25.5" customHeight="1">
      <c r="A340" s="48">
        <v>4</v>
      </c>
      <c r="B340" s="331" t="s">
        <v>178</v>
      </c>
      <c r="C340" s="331"/>
      <c r="D340" s="40"/>
      <c r="E340" s="40"/>
    </row>
    <row r="341" spans="1:5" ht="63.75" customHeight="1">
      <c r="A341" s="41"/>
      <c r="B341" s="79" t="s">
        <v>176</v>
      </c>
      <c r="C341" s="190" t="s">
        <v>179</v>
      </c>
      <c r="D341" s="40"/>
      <c r="E341" s="40"/>
    </row>
    <row r="342" spans="1:5" ht="14.25">
      <c r="A342" s="41"/>
      <c r="B342" s="40"/>
      <c r="C342" s="40"/>
      <c r="D342" s="40"/>
      <c r="E342" s="40"/>
    </row>
    <row r="343" spans="1:5" ht="14.25">
      <c r="A343" s="41"/>
      <c r="B343" s="40"/>
      <c r="C343" s="40"/>
      <c r="D343" s="40"/>
      <c r="E343" s="40"/>
    </row>
    <row r="344" spans="1:5" ht="14.25">
      <c r="A344" s="41"/>
      <c r="B344" s="40"/>
      <c r="C344" s="40"/>
      <c r="D344" s="40"/>
      <c r="E344" s="40"/>
    </row>
    <row r="345" spans="1:5" ht="14.25">
      <c r="A345" s="41"/>
      <c r="B345" s="40"/>
      <c r="C345" s="40"/>
      <c r="D345" s="40"/>
      <c r="E345" s="40"/>
    </row>
    <row r="346" spans="1:5" ht="14.25">
      <c r="A346" s="41"/>
      <c r="B346" s="40"/>
      <c r="C346" s="40"/>
      <c r="D346" s="40"/>
      <c r="E346" s="40"/>
    </row>
    <row r="347" spans="1:5" ht="14.25">
      <c r="A347" s="41"/>
      <c r="B347" s="40"/>
      <c r="C347" s="40"/>
      <c r="D347" s="40"/>
      <c r="E347" s="40"/>
    </row>
    <row r="348" spans="1:5" ht="14.25">
      <c r="A348" s="41"/>
      <c r="B348" s="40"/>
      <c r="C348" s="40"/>
      <c r="D348" s="40"/>
      <c r="E348" s="40"/>
    </row>
    <row r="349" spans="1:5" ht="14.25">
      <c r="A349" s="40"/>
      <c r="B349" s="40"/>
      <c r="C349" s="40"/>
      <c r="D349" s="40"/>
      <c r="E349" s="40"/>
    </row>
    <row r="350" spans="1:5" ht="14.25">
      <c r="A350" s="40"/>
      <c r="B350" s="40"/>
      <c r="C350" s="40"/>
      <c r="D350" s="40"/>
      <c r="E350" s="40"/>
    </row>
  </sheetData>
  <sheetProtection/>
  <mergeCells count="73">
    <mergeCell ref="B340:C340"/>
    <mergeCell ref="B315:C315"/>
    <mergeCell ref="B213:C213"/>
    <mergeCell ref="B258:C258"/>
    <mergeCell ref="B261:C261"/>
    <mergeCell ref="B267:C267"/>
    <mergeCell ref="B273:C273"/>
    <mergeCell ref="B228:D228"/>
    <mergeCell ref="B270:C270"/>
    <mergeCell ref="B276:C276"/>
    <mergeCell ref="H168:I168"/>
    <mergeCell ref="B279:C279"/>
    <mergeCell ref="H244:I244"/>
    <mergeCell ref="B102:C102"/>
    <mergeCell ref="B105:C105"/>
    <mergeCell ref="H105:I105"/>
    <mergeCell ref="B155:C155"/>
    <mergeCell ref="B223:C223"/>
    <mergeCell ref="B243:D243"/>
    <mergeCell ref="B196:D196"/>
    <mergeCell ref="E167:F167"/>
    <mergeCell ref="I1:J1"/>
    <mergeCell ref="H13:I13"/>
    <mergeCell ref="H63:I63"/>
    <mergeCell ref="B137:F137"/>
    <mergeCell ref="B120:F120"/>
    <mergeCell ref="A158:G158"/>
    <mergeCell ref="B117:C117"/>
    <mergeCell ref="B127:F127"/>
    <mergeCell ref="B114:C114"/>
    <mergeCell ref="E176:F176"/>
    <mergeCell ref="H197:I197"/>
    <mergeCell ref="B216:F216"/>
    <mergeCell ref="B5:F5"/>
    <mergeCell ref="B11:F11"/>
    <mergeCell ref="C161:D161"/>
    <mergeCell ref="E161:F161"/>
    <mergeCell ref="B160:F160"/>
    <mergeCell ref="B166:F166"/>
    <mergeCell ref="C167:D167"/>
    <mergeCell ref="B108:C108"/>
    <mergeCell ref="D28:E28"/>
    <mergeCell ref="C217:D217"/>
    <mergeCell ref="E217:F217"/>
    <mergeCell ref="B182:D182"/>
    <mergeCell ref="B171:F171"/>
    <mergeCell ref="B210:C210"/>
    <mergeCell ref="C176:D176"/>
    <mergeCell ref="B172:C172"/>
    <mergeCell ref="B177:C177"/>
    <mergeCell ref="E6:F6"/>
    <mergeCell ref="C12:D12"/>
    <mergeCell ref="E12:F12"/>
    <mergeCell ref="B95:C95"/>
    <mergeCell ref="C6:D6"/>
    <mergeCell ref="A1:G1"/>
    <mergeCell ref="A3:G3"/>
    <mergeCell ref="B291:F291"/>
    <mergeCell ref="B264:C264"/>
    <mergeCell ref="B17:C17"/>
    <mergeCell ref="B22:C22"/>
    <mergeCell ref="B27:E27"/>
    <mergeCell ref="B61:E61"/>
    <mergeCell ref="D62:E62"/>
    <mergeCell ref="B111:C111"/>
    <mergeCell ref="B282:F282"/>
    <mergeCell ref="B337:C337"/>
    <mergeCell ref="A320:G320"/>
    <mergeCell ref="B322:C322"/>
    <mergeCell ref="B328:C328"/>
    <mergeCell ref="B334:C334"/>
    <mergeCell ref="B325:C325"/>
    <mergeCell ref="B331:C33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Y6"/>
  <sheetViews>
    <sheetView zoomScalePageLayoutView="0" workbookViewId="0" topLeftCell="A1">
      <pane xSplit="1" ySplit="1" topLeftCell="I66" activePane="bottomRight" state="frozen"/>
      <selection pane="topLeft" activeCell="A1" sqref="A1"/>
      <selection pane="topRight" activeCell="B1" sqref="B1"/>
      <selection pane="bottomLeft" activeCell="A2" sqref="A2"/>
      <selection pane="bottomRight" activeCell="X70" sqref="X70"/>
    </sheetView>
  </sheetViews>
  <sheetFormatPr defaultColWidth="9.140625" defaultRowHeight="15"/>
  <cols>
    <col min="1" max="1" width="19.57421875" style="0" customWidth="1"/>
    <col min="2" max="13" width="10.7109375" style="0" customWidth="1"/>
  </cols>
  <sheetData>
    <row r="1" spans="1:25" ht="45" customHeight="1">
      <c r="A1" s="234"/>
      <c r="B1" s="56">
        <v>38718</v>
      </c>
      <c r="C1" s="56">
        <v>38749</v>
      </c>
      <c r="D1" s="56">
        <v>38777</v>
      </c>
      <c r="E1" s="56">
        <v>38808</v>
      </c>
      <c r="F1" s="56">
        <v>38838</v>
      </c>
      <c r="G1" s="56">
        <v>38869</v>
      </c>
      <c r="H1" s="56">
        <v>38899</v>
      </c>
      <c r="I1" s="56">
        <v>38930</v>
      </c>
      <c r="J1" s="56">
        <v>38961</v>
      </c>
      <c r="K1" s="56">
        <v>38991</v>
      </c>
      <c r="L1" s="56">
        <v>39022</v>
      </c>
      <c r="M1" s="56">
        <v>39052</v>
      </c>
      <c r="N1" s="56">
        <v>39083</v>
      </c>
      <c r="O1" s="56">
        <v>39114</v>
      </c>
      <c r="P1" s="56">
        <v>39142</v>
      </c>
      <c r="Q1" s="56">
        <v>39173</v>
      </c>
      <c r="R1" s="56">
        <v>39203</v>
      </c>
      <c r="S1" s="56">
        <v>39234</v>
      </c>
      <c r="T1" s="56">
        <v>39264</v>
      </c>
      <c r="U1" s="56">
        <v>39295</v>
      </c>
      <c r="V1" s="56">
        <v>39326</v>
      </c>
      <c r="W1" s="56">
        <v>39356</v>
      </c>
      <c r="X1" s="56">
        <v>39387</v>
      </c>
      <c r="Y1" s="56">
        <v>39417</v>
      </c>
    </row>
    <row r="2" spans="1:25" ht="39.75" customHeight="1">
      <c r="A2" s="251" t="s">
        <v>186</v>
      </c>
      <c r="B2" s="232">
        <v>4884</v>
      </c>
      <c r="C2" s="232">
        <v>5294</v>
      </c>
      <c r="D2" s="232">
        <v>5763</v>
      </c>
      <c r="E2" s="232">
        <v>6094</v>
      </c>
      <c r="F2" s="232">
        <v>6432</v>
      </c>
      <c r="G2" s="232">
        <v>6847</v>
      </c>
      <c r="H2" s="232"/>
      <c r="I2" s="232"/>
      <c r="J2" s="232"/>
      <c r="K2" s="232"/>
      <c r="L2" s="232"/>
      <c r="M2" s="232"/>
      <c r="N2" s="232"/>
      <c r="O2" s="232"/>
      <c r="P2" s="232"/>
      <c r="Q2" s="232"/>
      <c r="R2" s="232"/>
      <c r="S2" s="232"/>
      <c r="T2" s="232"/>
      <c r="U2" s="232"/>
      <c r="V2" s="232"/>
      <c r="W2" s="232"/>
      <c r="X2" s="232"/>
      <c r="Y2" s="232"/>
    </row>
    <row r="3" spans="1:25" ht="39.75" customHeight="1">
      <c r="A3" s="251" t="s">
        <v>187</v>
      </c>
      <c r="B3" s="232">
        <v>13260</v>
      </c>
      <c r="C3" s="232">
        <v>14481</v>
      </c>
      <c r="D3" s="232">
        <v>15851</v>
      </c>
      <c r="E3" s="232">
        <v>16831</v>
      </c>
      <c r="F3" s="232">
        <v>17844</v>
      </c>
      <c r="G3" s="232">
        <v>18897</v>
      </c>
      <c r="H3" s="232"/>
      <c r="I3" s="232"/>
      <c r="J3" s="232"/>
      <c r="K3" s="232"/>
      <c r="L3" s="232"/>
      <c r="M3" s="232"/>
      <c r="N3" s="232"/>
      <c r="O3" s="232"/>
      <c r="P3" s="232"/>
      <c r="Q3" s="232"/>
      <c r="R3" s="232"/>
      <c r="S3" s="232"/>
      <c r="T3" s="232"/>
      <c r="U3" s="232"/>
      <c r="V3" s="232"/>
      <c r="W3" s="232"/>
      <c r="X3" s="232"/>
      <c r="Y3" s="232"/>
    </row>
    <row r="4" spans="1:25" ht="39.75" customHeight="1">
      <c r="A4" s="251" t="s">
        <v>188</v>
      </c>
      <c r="B4" s="232">
        <v>17310</v>
      </c>
      <c r="C4" s="232">
        <v>17852</v>
      </c>
      <c r="D4" s="232">
        <v>18525</v>
      </c>
      <c r="E4" s="232">
        <v>18983</v>
      </c>
      <c r="F4" s="232">
        <v>19505</v>
      </c>
      <c r="G4" s="232">
        <v>20054</v>
      </c>
      <c r="H4" s="232"/>
      <c r="I4" s="232"/>
      <c r="J4" s="232"/>
      <c r="K4" s="232"/>
      <c r="L4" s="232"/>
      <c r="M4" s="232"/>
      <c r="N4" s="232"/>
      <c r="O4" s="232"/>
      <c r="P4" s="232"/>
      <c r="Q4" s="232"/>
      <c r="R4" s="232"/>
      <c r="S4" s="232"/>
      <c r="T4" s="232"/>
      <c r="U4" s="232"/>
      <c r="V4" s="232"/>
      <c r="W4" s="232"/>
      <c r="X4" s="232"/>
      <c r="Y4" s="232"/>
    </row>
    <row r="5" spans="1:25" ht="39.75" customHeight="1">
      <c r="A5" s="251" t="s">
        <v>189</v>
      </c>
      <c r="B5" s="232">
        <v>1804</v>
      </c>
      <c r="C5" s="232">
        <v>1861</v>
      </c>
      <c r="D5" s="232">
        <v>1944</v>
      </c>
      <c r="E5" s="232">
        <v>2002</v>
      </c>
      <c r="F5" s="232">
        <v>2085</v>
      </c>
      <c r="G5" s="232">
        <v>2164</v>
      </c>
      <c r="H5" s="232"/>
      <c r="I5" s="232"/>
      <c r="J5" s="232"/>
      <c r="K5" s="232"/>
      <c r="L5" s="232"/>
      <c r="M5" s="232"/>
      <c r="N5" s="233"/>
      <c r="O5" s="233"/>
      <c r="P5" s="233"/>
      <c r="Q5" s="233"/>
      <c r="R5" s="233"/>
      <c r="S5" s="233"/>
      <c r="T5" s="233"/>
      <c r="U5" s="233"/>
      <c r="V5" s="233"/>
      <c r="W5" s="233"/>
      <c r="X5" s="233"/>
      <c r="Y5" s="233"/>
    </row>
    <row r="6" spans="1:25" ht="39.75" customHeight="1">
      <c r="A6" s="251" t="s">
        <v>190</v>
      </c>
      <c r="B6" s="232">
        <v>578</v>
      </c>
      <c r="C6" s="232">
        <v>580</v>
      </c>
      <c r="D6" s="232">
        <v>595</v>
      </c>
      <c r="E6" s="232">
        <v>605</v>
      </c>
      <c r="F6" s="232">
        <v>623</v>
      </c>
      <c r="G6" s="232">
        <v>639</v>
      </c>
      <c r="H6" s="232"/>
      <c r="I6" s="232"/>
      <c r="J6" s="232"/>
      <c r="K6" s="232"/>
      <c r="L6" s="232"/>
      <c r="M6" s="232"/>
      <c r="N6" s="233"/>
      <c r="O6" s="233"/>
      <c r="P6" s="233"/>
      <c r="Q6" s="233"/>
      <c r="R6" s="233"/>
      <c r="S6" s="233"/>
      <c r="T6" s="233"/>
      <c r="U6" s="233"/>
      <c r="V6" s="233"/>
      <c r="W6" s="233"/>
      <c r="X6" s="233"/>
      <c r="Y6" s="233"/>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21"/>
  <sheetViews>
    <sheetView zoomScalePageLayoutView="0" workbookViewId="0" topLeftCell="A1">
      <selection activeCell="D12" sqref="D12"/>
    </sheetView>
  </sheetViews>
  <sheetFormatPr defaultColWidth="9.140625" defaultRowHeight="15"/>
  <cols>
    <col min="1" max="1" width="25.28125" style="40" customWidth="1"/>
    <col min="2" max="5" width="16.8515625" style="40" customWidth="1"/>
    <col min="6" max="16384" width="9.140625" style="40" customWidth="1"/>
  </cols>
  <sheetData>
    <row r="1" spans="1:5" ht="12.75">
      <c r="A1" s="239"/>
      <c r="B1" s="340">
        <v>39052</v>
      </c>
      <c r="C1" s="341"/>
      <c r="D1" s="340">
        <v>39417</v>
      </c>
      <c r="E1" s="341"/>
    </row>
    <row r="2" spans="1:5" ht="12.75">
      <c r="A2" s="59">
        <v>2006</v>
      </c>
      <c r="B2" s="57" t="s">
        <v>240</v>
      </c>
      <c r="C2" s="58" t="s">
        <v>192</v>
      </c>
      <c r="D2" s="57" t="s">
        <v>240</v>
      </c>
      <c r="E2" s="58" t="s">
        <v>192</v>
      </c>
    </row>
    <row r="3" spans="1:5" ht="25.5">
      <c r="A3" s="231" t="s">
        <v>186</v>
      </c>
      <c r="B3" s="235"/>
      <c r="C3" s="236" t="e">
        <f>B3/$B$8</f>
        <v>#DIV/0!</v>
      </c>
      <c r="D3" s="235"/>
      <c r="E3" s="240" t="e">
        <f>D3/$D$8</f>
        <v>#DIV/0!</v>
      </c>
    </row>
    <row r="4" spans="1:5" ht="25.5">
      <c r="A4" s="231" t="s">
        <v>187</v>
      </c>
      <c r="B4" s="235"/>
      <c r="C4" s="236" t="e">
        <f>B4/$B$8</f>
        <v>#DIV/0!</v>
      </c>
      <c r="D4" s="235"/>
      <c r="E4" s="240" t="e">
        <f>D4/$D$8</f>
        <v>#DIV/0!</v>
      </c>
    </row>
    <row r="5" spans="1:5" ht="25.5">
      <c r="A5" s="231" t="s">
        <v>188</v>
      </c>
      <c r="B5" s="235"/>
      <c r="C5" s="236" t="e">
        <f>B5/$B$8</f>
        <v>#DIV/0!</v>
      </c>
      <c r="D5" s="235"/>
      <c r="E5" s="240" t="e">
        <f>D5/$D$8</f>
        <v>#DIV/0!</v>
      </c>
    </row>
    <row r="6" spans="1:5" ht="25.5">
      <c r="A6" s="231" t="s">
        <v>189</v>
      </c>
      <c r="B6" s="235"/>
      <c r="C6" s="236" t="e">
        <f>B6/$B$8</f>
        <v>#DIV/0!</v>
      </c>
      <c r="D6" s="241"/>
      <c r="E6" s="240" t="e">
        <f>D6/$D$8</f>
        <v>#DIV/0!</v>
      </c>
    </row>
    <row r="7" spans="1:5" ht="25.5">
      <c r="A7" s="231" t="s">
        <v>190</v>
      </c>
      <c r="B7" s="235"/>
      <c r="C7" s="236" t="e">
        <f>B7/$B$8</f>
        <v>#DIV/0!</v>
      </c>
      <c r="D7" s="241"/>
      <c r="E7" s="240" t="e">
        <f>D7/$D$8</f>
        <v>#DIV/0!</v>
      </c>
    </row>
    <row r="8" spans="1:9" ht="33.75" customHeight="1">
      <c r="A8" s="58" t="s">
        <v>191</v>
      </c>
      <c r="B8" s="237">
        <f>B3+B4+B5+B6+B7</f>
        <v>0</v>
      </c>
      <c r="C8" s="237"/>
      <c r="D8" s="249">
        <f>D3+D4+D5+D6+D7</f>
        <v>0</v>
      </c>
      <c r="E8" s="250"/>
      <c r="F8" s="76"/>
      <c r="G8" s="339"/>
      <c r="H8" s="339"/>
      <c r="I8" s="339"/>
    </row>
    <row r="9" ht="47.25" customHeight="1"/>
    <row r="10" spans="1:3" s="239" customFormat="1" ht="24.75" customHeight="1">
      <c r="A10" s="59" t="s">
        <v>233</v>
      </c>
      <c r="B10" s="60" t="s">
        <v>193</v>
      </c>
      <c r="C10" s="58" t="s">
        <v>192</v>
      </c>
    </row>
    <row r="11" spans="1:3" s="239" customFormat="1" ht="18.75" customHeight="1">
      <c r="A11" s="244"/>
      <c r="B11" s="247"/>
      <c r="C11" s="248" t="e">
        <f aca="true" t="shared" si="0" ref="C11:C17">B11/$B$18</f>
        <v>#DIV/0!</v>
      </c>
    </row>
    <row r="12" spans="1:3" s="239" customFormat="1" ht="18.75" customHeight="1">
      <c r="A12" s="244"/>
      <c r="B12" s="247"/>
      <c r="C12" s="248" t="e">
        <f t="shared" si="0"/>
        <v>#DIV/0!</v>
      </c>
    </row>
    <row r="13" spans="1:3" s="239" customFormat="1" ht="18.75" customHeight="1">
      <c r="A13" s="244"/>
      <c r="B13" s="247"/>
      <c r="C13" s="248" t="e">
        <f t="shared" si="0"/>
        <v>#DIV/0!</v>
      </c>
    </row>
    <row r="14" spans="1:3" s="239" customFormat="1" ht="18.75" customHeight="1">
      <c r="A14" s="244"/>
      <c r="B14" s="247"/>
      <c r="C14" s="248" t="e">
        <f t="shared" si="0"/>
        <v>#DIV/0!</v>
      </c>
    </row>
    <row r="15" spans="1:3" s="239" customFormat="1" ht="18.75" customHeight="1">
      <c r="A15" s="245"/>
      <c r="B15" s="247"/>
      <c r="C15" s="248" t="e">
        <f t="shared" si="0"/>
        <v>#DIV/0!</v>
      </c>
    </row>
    <row r="16" spans="1:3" s="239" customFormat="1" ht="18.75" customHeight="1">
      <c r="A16" s="245"/>
      <c r="B16" s="247"/>
      <c r="C16" s="248" t="e">
        <f t="shared" si="0"/>
        <v>#DIV/0!</v>
      </c>
    </row>
    <row r="17" spans="1:3" s="239" customFormat="1" ht="18.75" customHeight="1">
      <c r="A17" s="245"/>
      <c r="B17" s="247"/>
      <c r="C17" s="248" t="e">
        <f t="shared" si="0"/>
        <v>#DIV/0!</v>
      </c>
    </row>
    <row r="18" spans="1:9" s="239" customFormat="1" ht="18.75" customHeight="1">
      <c r="A18" s="58" t="s">
        <v>191</v>
      </c>
      <c r="B18" s="237">
        <f>B11+B12+B13+B14+B15+B16+B17</f>
        <v>0</v>
      </c>
      <c r="C18" s="238"/>
      <c r="F18" s="246"/>
      <c r="G18" s="342"/>
      <c r="H18" s="342"/>
      <c r="I18" s="342"/>
    </row>
    <row r="19" s="239" customFormat="1" ht="12.75"/>
    <row r="20" spans="2:3" s="239" customFormat="1" ht="12.75">
      <c r="B20" s="242" t="s">
        <v>242</v>
      </c>
      <c r="C20" s="242" t="s">
        <v>241</v>
      </c>
    </row>
    <row r="21" spans="1:3" s="239" customFormat="1" ht="37.5" customHeight="1">
      <c r="A21" s="242" t="s">
        <v>243</v>
      </c>
      <c r="B21" s="243" t="e">
        <f>D8/B8</f>
        <v>#DIV/0!</v>
      </c>
      <c r="C21" s="243" t="e">
        <f>B18/D8</f>
        <v>#DIV/0!</v>
      </c>
    </row>
  </sheetData>
  <sheetProtection/>
  <mergeCells count="4">
    <mergeCell ref="G8:I8"/>
    <mergeCell ref="B1:C1"/>
    <mergeCell ref="D1:E1"/>
    <mergeCell ref="G18:I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760"/>
  <sheetViews>
    <sheetView zoomScalePageLayoutView="0" workbookViewId="0" topLeftCell="A1">
      <pane xSplit="1" ySplit="3" topLeftCell="B340" activePane="bottomRight" state="frozen"/>
      <selection pane="topLeft" activeCell="A1" sqref="A1"/>
      <selection pane="topRight" activeCell="B1" sqref="B1"/>
      <selection pane="bottomLeft" activeCell="A4" sqref="A4"/>
      <selection pane="bottomRight" activeCell="B340" sqref="B340"/>
    </sheetView>
  </sheetViews>
  <sheetFormatPr defaultColWidth="9.140625" defaultRowHeight="15"/>
  <cols>
    <col min="1" max="1" width="6.421875" style="40" customWidth="1"/>
    <col min="2" max="2" width="19.57421875" style="40" customWidth="1"/>
    <col min="3" max="3" width="27.140625" style="40" customWidth="1"/>
    <col min="4" max="4" width="14.57421875" style="40" customWidth="1"/>
    <col min="5" max="5" width="17.140625" style="40" customWidth="1"/>
    <col min="6" max="6" width="13.57421875" style="40" customWidth="1"/>
    <col min="7" max="8" width="13.28125" style="40" customWidth="1"/>
    <col min="9" max="9" width="14.57421875" style="40" customWidth="1"/>
    <col min="10" max="10" width="18.00390625" style="40" customWidth="1"/>
    <col min="11" max="11" width="19.140625" style="40" customWidth="1"/>
    <col min="12" max="12" width="12.00390625" style="40" customWidth="1"/>
    <col min="13" max="13" width="12.140625" style="40" customWidth="1"/>
    <col min="14" max="14" width="13.57421875" style="40" customWidth="1"/>
    <col min="15" max="24" width="12.00390625" style="40" customWidth="1"/>
    <col min="25" max="25" width="12.421875" style="40" customWidth="1"/>
    <col min="26" max="27" width="9.140625" style="40" customWidth="1"/>
    <col min="28" max="28" width="17.421875" style="40" customWidth="1"/>
    <col min="29" max="29" width="24.00390625" style="40" bestFit="1" customWidth="1"/>
    <col min="30" max="30" width="24.00390625" style="40" customWidth="1"/>
    <col min="31" max="31" width="15.57421875" style="40" bestFit="1" customWidth="1"/>
    <col min="32" max="32" width="21.00390625" style="40" bestFit="1" customWidth="1"/>
    <col min="33" max="16384" width="9.140625" style="40" customWidth="1"/>
  </cols>
  <sheetData>
    <row r="1" spans="1:30" ht="37.5" customHeight="1">
      <c r="A1" s="357" t="s">
        <v>244</v>
      </c>
      <c r="B1" s="352" t="s">
        <v>180</v>
      </c>
      <c r="C1" s="353"/>
      <c r="D1" s="353"/>
      <c r="E1" s="347" t="s">
        <v>194</v>
      </c>
      <c r="F1" s="348"/>
      <c r="G1" s="348"/>
      <c r="H1" s="348"/>
      <c r="I1" s="348"/>
      <c r="J1" s="348"/>
      <c r="K1" s="348"/>
      <c r="L1" s="358" t="s">
        <v>195</v>
      </c>
      <c r="M1" s="358" t="s">
        <v>196</v>
      </c>
      <c r="N1" s="358" t="s">
        <v>197</v>
      </c>
      <c r="O1" s="358" t="s">
        <v>198</v>
      </c>
      <c r="P1" s="343" t="s">
        <v>208</v>
      </c>
      <c r="Q1" s="343" t="s">
        <v>204</v>
      </c>
      <c r="R1" s="343" t="s">
        <v>209</v>
      </c>
      <c r="S1" s="343"/>
      <c r="T1" s="343" t="s">
        <v>210</v>
      </c>
      <c r="U1" s="343" t="s">
        <v>206</v>
      </c>
      <c r="V1" s="343" t="s">
        <v>211</v>
      </c>
      <c r="W1" s="252"/>
      <c r="X1" s="252"/>
      <c r="Y1" s="358" t="s">
        <v>214</v>
      </c>
      <c r="AA1" s="330" t="s">
        <v>67</v>
      </c>
      <c r="AB1" s="330"/>
      <c r="AC1" s="330"/>
      <c r="AD1" s="330"/>
    </row>
    <row r="2" spans="1:30" ht="33.75" customHeight="1">
      <c r="A2" s="357"/>
      <c r="B2" s="354" t="s">
        <v>102</v>
      </c>
      <c r="C2" s="355"/>
      <c r="D2" s="355"/>
      <c r="E2" s="349" t="s">
        <v>102</v>
      </c>
      <c r="F2" s="350"/>
      <c r="G2" s="350"/>
      <c r="H2" s="350"/>
      <c r="I2" s="350"/>
      <c r="J2" s="350"/>
      <c r="K2" s="350"/>
      <c r="L2" s="358"/>
      <c r="M2" s="358"/>
      <c r="N2" s="358"/>
      <c r="O2" s="358"/>
      <c r="P2" s="344"/>
      <c r="Q2" s="344"/>
      <c r="R2" s="344"/>
      <c r="S2" s="344"/>
      <c r="T2" s="344"/>
      <c r="U2" s="344"/>
      <c r="V2" s="344"/>
      <c r="W2" s="252" t="s">
        <v>205</v>
      </c>
      <c r="X2" s="71">
        <v>36</v>
      </c>
      <c r="Y2" s="358"/>
      <c r="AA2" s="363"/>
      <c r="AB2" s="273" t="s">
        <v>33</v>
      </c>
      <c r="AC2" s="360" t="s">
        <v>19</v>
      </c>
      <c r="AD2" s="283" t="s">
        <v>20</v>
      </c>
    </row>
    <row r="3" spans="1:30" ht="54" customHeight="1">
      <c r="A3" s="357"/>
      <c r="B3" s="255" t="s">
        <v>181</v>
      </c>
      <c r="C3" s="255" t="s">
        <v>182</v>
      </c>
      <c r="D3" s="256" t="s">
        <v>183</v>
      </c>
      <c r="E3" s="257">
        <f>'6. WEIGHT PER PRODUCT '!$A$11</f>
        <v>0</v>
      </c>
      <c r="F3" s="253">
        <f>'6. WEIGHT PER PRODUCT '!$A$12</f>
        <v>0</v>
      </c>
      <c r="G3" s="258">
        <f>'6. WEIGHT PER PRODUCT '!$A$13</f>
        <v>0</v>
      </c>
      <c r="H3" s="253">
        <f>'6. WEIGHT PER PRODUCT '!$A$14</f>
        <v>0</v>
      </c>
      <c r="I3" s="254">
        <f>'6. WEIGHT PER PRODUCT '!$A$15</f>
        <v>0</v>
      </c>
      <c r="J3" s="242">
        <f>'6. WEIGHT PER PRODUCT '!$A$16</f>
        <v>0</v>
      </c>
      <c r="K3" s="242">
        <f>'6. WEIGHT PER PRODUCT '!$A$17</f>
        <v>0</v>
      </c>
      <c r="L3" s="358"/>
      <c r="M3" s="358"/>
      <c r="N3" s="358"/>
      <c r="O3" s="358"/>
      <c r="P3" s="345"/>
      <c r="Q3" s="345"/>
      <c r="R3" s="345"/>
      <c r="S3" s="345"/>
      <c r="T3" s="345"/>
      <c r="U3" s="345"/>
      <c r="V3" s="345"/>
      <c r="W3" s="252" t="s">
        <v>212</v>
      </c>
      <c r="X3" s="252" t="s">
        <v>213</v>
      </c>
      <c r="Y3" s="358"/>
      <c r="AA3" s="364"/>
      <c r="AB3" s="273" t="s">
        <v>34</v>
      </c>
      <c r="AC3" s="361"/>
      <c r="AD3" s="273" t="s">
        <v>36</v>
      </c>
    </row>
    <row r="4" spans="1:30" ht="25.5" customHeight="1">
      <c r="A4" s="267">
        <v>1</v>
      </c>
      <c r="B4" s="259"/>
      <c r="C4" s="260"/>
      <c r="D4" s="268" t="e">
        <f>'1. Indoor DSLAM'!F4</f>
        <v>#DIV/0!</v>
      </c>
      <c r="E4" s="268" t="e">
        <f>D4*'6. WEIGHT PER PRODUCT '!$C$11</f>
        <v>#DIV/0!</v>
      </c>
      <c r="F4" s="268" t="e">
        <f>D4*'6. WEIGHT PER PRODUCT '!$C$12</f>
        <v>#DIV/0!</v>
      </c>
      <c r="G4" s="268" t="e">
        <f>D4*'6. WEIGHT PER PRODUCT '!$C$13</f>
        <v>#DIV/0!</v>
      </c>
      <c r="H4" s="268" t="e">
        <f>D4*'6. WEIGHT PER PRODUCT '!$C$14</f>
        <v>#DIV/0!</v>
      </c>
      <c r="I4" s="268" t="e">
        <f>D4*'6. WEIGHT PER PRODUCT '!$C$15</f>
        <v>#DIV/0!</v>
      </c>
      <c r="J4" s="268" t="e">
        <f>D4*'6. WEIGHT PER PRODUCT '!$C$16</f>
        <v>#DIV/0!</v>
      </c>
      <c r="K4" s="268" t="e">
        <f>D4*'6. WEIGHT PER PRODUCT '!$C$17</f>
        <v>#DIV/0!</v>
      </c>
      <c r="L4" s="268" t="e">
        <f>((E4*512)+(F4*1024)+(G4*2048)+(H4*4096)+(I4*2048)+(J4*4096)+(K4*8192))/1000</f>
        <v>#DIV/0!</v>
      </c>
      <c r="M4" s="268" t="e">
        <f>(((E4*512)+(F4*1024)+(G4*2048)+(H4*4096))/1000)/50</f>
        <v>#DIV/0!</v>
      </c>
      <c r="N4" s="268" t="e">
        <f>(((I4*2048)+(J4*4096)+(K4*8192))/1000)/20</f>
        <v>#DIV/0!</v>
      </c>
      <c r="O4" s="268" t="e">
        <f>M4+N4</f>
        <v>#DIV/0!</v>
      </c>
      <c r="P4" s="268" t="e">
        <f aca="true" t="shared" si="0" ref="P4:P35">VLOOKUP(O4,$AA$4:$AB$13,2,1)</f>
        <v>#DIV/0!</v>
      </c>
      <c r="Q4" s="268" t="e">
        <f>IF(P4&gt;O4,0,O4-P4)</f>
        <v>#DIV/0!</v>
      </c>
      <c r="R4" s="268" t="e">
        <f aca="true" t="shared" si="1" ref="R4:R35">IF(Q4&gt;0,VLOOKUP(Q4,$AA$4:$AB$13,2,1),0)</f>
        <v>#DIV/0!</v>
      </c>
      <c r="S4" s="268" t="e">
        <f>IF(R4&gt;Q4,0,Q4-R4)</f>
        <v>#DIV/0!</v>
      </c>
      <c r="T4" s="268" t="e">
        <f aca="true" t="shared" si="2" ref="T4:T35">IF(S4&gt;0,VLOOKUP(S4,$AA$4:$AB$13,2,1),0)</f>
        <v>#DIV/0!</v>
      </c>
      <c r="U4" s="268" t="e">
        <f>SUM(P4:T4)</f>
        <v>#DIV/0!</v>
      </c>
      <c r="V4" s="269" t="e">
        <f aca="true" t="shared" si="3" ref="V4:V35">VLOOKUP(P4,$AB$4:$AD$13,3,1)+VLOOKUP(P4,$AB$4:$AD$13,2,1)/$X$2</f>
        <v>#DIV/0!</v>
      </c>
      <c r="W4" s="270" t="e">
        <f aca="true" t="shared" si="4" ref="W4:W35">IF(R4=0,0,VLOOKUP(R4,$AB$4:$AD$13,3,1)+VLOOKUP(R4,$AB$4:$AD$13,2,1)/$X$2)</f>
        <v>#DIV/0!</v>
      </c>
      <c r="X4" s="270" t="e">
        <f aca="true" t="shared" si="5" ref="X4:X35">IF(T4=0,0,VLOOKUP(T4,$AB$4:$AD$13,3,1)+VLOOKUP(T4,$AB$4:$AD$13,2,1)/$X$2)</f>
        <v>#DIV/0!</v>
      </c>
      <c r="Y4" s="270" t="e">
        <f aca="true" t="shared" si="6" ref="Y4:Y13">SUM(V4:X4)</f>
        <v>#DIV/0!</v>
      </c>
      <c r="AA4" s="274">
        <v>0</v>
      </c>
      <c r="AB4" s="274">
        <v>2</v>
      </c>
      <c r="AC4" s="275">
        <v>76.9</v>
      </c>
      <c r="AD4" s="275">
        <v>256.7</v>
      </c>
    </row>
    <row r="5" spans="1:30" ht="25.5" customHeight="1">
      <c r="A5" s="267">
        <v>2</v>
      </c>
      <c r="B5" s="259"/>
      <c r="C5" s="260"/>
      <c r="D5" s="268" t="e">
        <f>'1. Indoor DSLAM'!F5</f>
        <v>#DIV/0!</v>
      </c>
      <c r="E5" s="268" t="e">
        <f>D5*'6. WEIGHT PER PRODUCT '!$C$11</f>
        <v>#DIV/0!</v>
      </c>
      <c r="F5" s="268" t="e">
        <f>D5*'6. WEIGHT PER PRODUCT '!$C$12</f>
        <v>#DIV/0!</v>
      </c>
      <c r="G5" s="268" t="e">
        <f>D5*'6. WEIGHT PER PRODUCT '!$C$13</f>
        <v>#DIV/0!</v>
      </c>
      <c r="H5" s="268" t="e">
        <f>D5*'6. WEIGHT PER PRODUCT '!$C$14</f>
        <v>#DIV/0!</v>
      </c>
      <c r="I5" s="268" t="e">
        <f>D5*'6. WEIGHT PER PRODUCT '!$C$15</f>
        <v>#DIV/0!</v>
      </c>
      <c r="J5" s="268" t="e">
        <f>D5*'6. WEIGHT PER PRODUCT '!$C$16</f>
        <v>#DIV/0!</v>
      </c>
      <c r="K5" s="268" t="e">
        <f>D5*'6. WEIGHT PER PRODUCT '!$C$17</f>
        <v>#DIV/0!</v>
      </c>
      <c r="L5" s="268" t="e">
        <f aca="true" t="shared" si="7" ref="L5:L68">((E5*512)+(F5*1024)+(G5*2048)+(H5*4096)+(I5*2048)+(J5*4096)+(K5*8192))/1000</f>
        <v>#DIV/0!</v>
      </c>
      <c r="M5" s="268" t="e">
        <f aca="true" t="shared" si="8" ref="M5:M68">(((E5*512)+(F5*1024)+(G5*2048)+(H5*4096))/1000)/50</f>
        <v>#DIV/0!</v>
      </c>
      <c r="N5" s="268" t="e">
        <f aca="true" t="shared" si="9" ref="N5:N68">(((I5*2048)+(J5*4096)+(K5*8192))/1000)/20</f>
        <v>#DIV/0!</v>
      </c>
      <c r="O5" s="268" t="e">
        <f aca="true" t="shared" si="10" ref="O5:O68">M5+N5</f>
        <v>#DIV/0!</v>
      </c>
      <c r="P5" s="268" t="e">
        <f t="shared" si="0"/>
        <v>#DIV/0!</v>
      </c>
      <c r="Q5" s="268" t="e">
        <f aca="true" t="shared" si="11" ref="Q5:Q68">IF(P5&gt;O5,0,O5-P5)</f>
        <v>#DIV/0!</v>
      </c>
      <c r="R5" s="268" t="e">
        <f t="shared" si="1"/>
        <v>#DIV/0!</v>
      </c>
      <c r="S5" s="268" t="e">
        <f>IF(R5&gt;Q5,0,Q5-R5)</f>
        <v>#DIV/0!</v>
      </c>
      <c r="T5" s="268" t="e">
        <f t="shared" si="2"/>
        <v>#DIV/0!</v>
      </c>
      <c r="U5" s="268" t="e">
        <f aca="true" t="shared" si="12" ref="U5:U68">SUM(P5:T5)</f>
        <v>#DIV/0!</v>
      </c>
      <c r="V5" s="269" t="e">
        <f t="shared" si="3"/>
        <v>#DIV/0!</v>
      </c>
      <c r="W5" s="270" t="e">
        <f t="shared" si="4"/>
        <v>#DIV/0!</v>
      </c>
      <c r="X5" s="270" t="e">
        <f t="shared" si="5"/>
        <v>#DIV/0!</v>
      </c>
      <c r="Y5" s="270" t="e">
        <f t="shared" si="6"/>
        <v>#DIV/0!</v>
      </c>
      <c r="AA5" s="274">
        <v>2</v>
      </c>
      <c r="AB5" s="274">
        <v>4</v>
      </c>
      <c r="AC5" s="275">
        <v>76.9</v>
      </c>
      <c r="AD5" s="275">
        <v>321.1</v>
      </c>
    </row>
    <row r="6" spans="1:30" ht="25.5" customHeight="1">
      <c r="A6" s="267">
        <v>3</v>
      </c>
      <c r="B6" s="259"/>
      <c r="C6" s="260"/>
      <c r="D6" s="268" t="e">
        <f>'1. Indoor DSLAM'!F6</f>
        <v>#DIV/0!</v>
      </c>
      <c r="E6" s="268" t="e">
        <f>D6*'6. WEIGHT PER PRODUCT '!$C$11</f>
        <v>#DIV/0!</v>
      </c>
      <c r="F6" s="268" t="e">
        <f>D6*'6. WEIGHT PER PRODUCT '!$C$12</f>
        <v>#DIV/0!</v>
      </c>
      <c r="G6" s="268" t="e">
        <f>D6*'6. WEIGHT PER PRODUCT '!$C$13</f>
        <v>#DIV/0!</v>
      </c>
      <c r="H6" s="268" t="e">
        <f>D6*'6. WEIGHT PER PRODUCT '!$C$14</f>
        <v>#DIV/0!</v>
      </c>
      <c r="I6" s="268" t="e">
        <f>D6*'6. WEIGHT PER PRODUCT '!$C$15</f>
        <v>#DIV/0!</v>
      </c>
      <c r="J6" s="268" t="e">
        <f>D6*'6. WEIGHT PER PRODUCT '!$C$16</f>
        <v>#DIV/0!</v>
      </c>
      <c r="K6" s="268" t="e">
        <f>D6*'6. WEIGHT PER PRODUCT '!$C$17</f>
        <v>#DIV/0!</v>
      </c>
      <c r="L6" s="268" t="e">
        <f t="shared" si="7"/>
        <v>#DIV/0!</v>
      </c>
      <c r="M6" s="268" t="e">
        <f t="shared" si="8"/>
        <v>#DIV/0!</v>
      </c>
      <c r="N6" s="268" t="e">
        <f t="shared" si="9"/>
        <v>#DIV/0!</v>
      </c>
      <c r="O6" s="268" t="e">
        <f t="shared" si="10"/>
        <v>#DIV/0!</v>
      </c>
      <c r="P6" s="268" t="e">
        <f t="shared" si="0"/>
        <v>#DIV/0!</v>
      </c>
      <c r="Q6" s="268" t="e">
        <f t="shared" si="11"/>
        <v>#DIV/0!</v>
      </c>
      <c r="R6" s="268" t="e">
        <f t="shared" si="1"/>
        <v>#DIV/0!</v>
      </c>
      <c r="S6" s="268" t="e">
        <f aca="true" t="shared" si="13" ref="S6:S69">IF(R6&gt;Q6,0,Q6-R6)</f>
        <v>#DIV/0!</v>
      </c>
      <c r="T6" s="268" t="e">
        <f t="shared" si="2"/>
        <v>#DIV/0!</v>
      </c>
      <c r="U6" s="268" t="e">
        <f t="shared" si="12"/>
        <v>#DIV/0!</v>
      </c>
      <c r="V6" s="269" t="e">
        <f t="shared" si="3"/>
        <v>#DIV/0!</v>
      </c>
      <c r="W6" s="270" t="e">
        <f t="shared" si="4"/>
        <v>#DIV/0!</v>
      </c>
      <c r="X6" s="270" t="e">
        <f t="shared" si="5"/>
        <v>#DIV/0!</v>
      </c>
      <c r="Y6" s="270" t="e">
        <f t="shared" si="6"/>
        <v>#DIV/0!</v>
      </c>
      <c r="AA6" s="274">
        <v>4</v>
      </c>
      <c r="AB6" s="274">
        <v>8</v>
      </c>
      <c r="AC6" s="275">
        <v>76.9</v>
      </c>
      <c r="AD6" s="275">
        <v>384.7</v>
      </c>
    </row>
    <row r="7" spans="1:30" ht="25.5" customHeight="1">
      <c r="A7" s="267">
        <v>4</v>
      </c>
      <c r="B7" s="259"/>
      <c r="C7" s="260"/>
      <c r="D7" s="268" t="e">
        <f>'1. Indoor DSLAM'!F7</f>
        <v>#DIV/0!</v>
      </c>
      <c r="E7" s="268" t="e">
        <f>D7*'6. WEIGHT PER PRODUCT '!$C$11</f>
        <v>#DIV/0!</v>
      </c>
      <c r="F7" s="268" t="e">
        <f>D7*'6. WEIGHT PER PRODUCT '!$C$12</f>
        <v>#DIV/0!</v>
      </c>
      <c r="G7" s="268" t="e">
        <f>D7*'6. WEIGHT PER PRODUCT '!$C$13</f>
        <v>#DIV/0!</v>
      </c>
      <c r="H7" s="268" t="e">
        <f>D7*'6. WEIGHT PER PRODUCT '!$C$14</f>
        <v>#DIV/0!</v>
      </c>
      <c r="I7" s="268" t="e">
        <f>D7*'6. WEIGHT PER PRODUCT '!$C$15</f>
        <v>#DIV/0!</v>
      </c>
      <c r="J7" s="268" t="e">
        <f>D7*'6. WEIGHT PER PRODUCT '!$C$16</f>
        <v>#DIV/0!</v>
      </c>
      <c r="K7" s="268" t="e">
        <f>D7*'6. WEIGHT PER PRODUCT '!$C$17</f>
        <v>#DIV/0!</v>
      </c>
      <c r="L7" s="268" t="e">
        <f t="shared" si="7"/>
        <v>#DIV/0!</v>
      </c>
      <c r="M7" s="268" t="e">
        <f t="shared" si="8"/>
        <v>#DIV/0!</v>
      </c>
      <c r="N7" s="268" t="e">
        <f t="shared" si="9"/>
        <v>#DIV/0!</v>
      </c>
      <c r="O7" s="268" t="e">
        <f t="shared" si="10"/>
        <v>#DIV/0!</v>
      </c>
      <c r="P7" s="268" t="e">
        <f t="shared" si="0"/>
        <v>#DIV/0!</v>
      </c>
      <c r="Q7" s="268" t="e">
        <f t="shared" si="11"/>
        <v>#DIV/0!</v>
      </c>
      <c r="R7" s="268" t="e">
        <f t="shared" si="1"/>
        <v>#DIV/0!</v>
      </c>
      <c r="S7" s="268" t="e">
        <f t="shared" si="13"/>
        <v>#DIV/0!</v>
      </c>
      <c r="T7" s="268" t="e">
        <f t="shared" si="2"/>
        <v>#DIV/0!</v>
      </c>
      <c r="U7" s="268" t="e">
        <f t="shared" si="12"/>
        <v>#DIV/0!</v>
      </c>
      <c r="V7" s="269" t="e">
        <f t="shared" si="3"/>
        <v>#DIV/0!</v>
      </c>
      <c r="W7" s="270" t="e">
        <f t="shared" si="4"/>
        <v>#DIV/0!</v>
      </c>
      <c r="X7" s="270" t="e">
        <f t="shared" si="5"/>
        <v>#DIV/0!</v>
      </c>
      <c r="Y7" s="270" t="e">
        <f t="shared" si="6"/>
        <v>#DIV/0!</v>
      </c>
      <c r="AA7" s="274">
        <v>8</v>
      </c>
      <c r="AB7" s="274">
        <v>16</v>
      </c>
      <c r="AC7" s="275">
        <v>76.9</v>
      </c>
      <c r="AD7" s="275">
        <v>496.8</v>
      </c>
    </row>
    <row r="8" spans="1:30" ht="25.5" customHeight="1">
      <c r="A8" s="267">
        <v>5</v>
      </c>
      <c r="B8" s="259"/>
      <c r="C8" s="260"/>
      <c r="D8" s="268" t="e">
        <f>'1. Indoor DSLAM'!F8</f>
        <v>#DIV/0!</v>
      </c>
      <c r="E8" s="268" t="e">
        <f>D8*'6. WEIGHT PER PRODUCT '!$C$11</f>
        <v>#DIV/0!</v>
      </c>
      <c r="F8" s="268" t="e">
        <f>D8*'6. WEIGHT PER PRODUCT '!$C$12</f>
        <v>#DIV/0!</v>
      </c>
      <c r="G8" s="268" t="e">
        <f>D8*'6. WEIGHT PER PRODUCT '!$C$13</f>
        <v>#DIV/0!</v>
      </c>
      <c r="H8" s="268" t="e">
        <f>D8*'6. WEIGHT PER PRODUCT '!$C$14</f>
        <v>#DIV/0!</v>
      </c>
      <c r="I8" s="268" t="e">
        <f>D8*'6. WEIGHT PER PRODUCT '!$C$15</f>
        <v>#DIV/0!</v>
      </c>
      <c r="J8" s="268" t="e">
        <f>D8*'6. WEIGHT PER PRODUCT '!$C$16</f>
        <v>#DIV/0!</v>
      </c>
      <c r="K8" s="268" t="e">
        <f>D8*'6. WEIGHT PER PRODUCT '!$C$17</f>
        <v>#DIV/0!</v>
      </c>
      <c r="L8" s="268" t="e">
        <f t="shared" si="7"/>
        <v>#DIV/0!</v>
      </c>
      <c r="M8" s="268" t="e">
        <f t="shared" si="8"/>
        <v>#DIV/0!</v>
      </c>
      <c r="N8" s="268" t="e">
        <f t="shared" si="9"/>
        <v>#DIV/0!</v>
      </c>
      <c r="O8" s="268" t="e">
        <f t="shared" si="10"/>
        <v>#DIV/0!</v>
      </c>
      <c r="P8" s="268" t="e">
        <f t="shared" si="0"/>
        <v>#DIV/0!</v>
      </c>
      <c r="Q8" s="268" t="e">
        <f t="shared" si="11"/>
        <v>#DIV/0!</v>
      </c>
      <c r="R8" s="268" t="e">
        <f t="shared" si="1"/>
        <v>#DIV/0!</v>
      </c>
      <c r="S8" s="268" t="e">
        <f t="shared" si="13"/>
        <v>#DIV/0!</v>
      </c>
      <c r="T8" s="268" t="e">
        <f t="shared" si="2"/>
        <v>#DIV/0!</v>
      </c>
      <c r="U8" s="268" t="e">
        <f t="shared" si="12"/>
        <v>#DIV/0!</v>
      </c>
      <c r="V8" s="269" t="e">
        <f t="shared" si="3"/>
        <v>#DIV/0!</v>
      </c>
      <c r="W8" s="270" t="e">
        <f t="shared" si="4"/>
        <v>#DIV/0!</v>
      </c>
      <c r="X8" s="270" t="e">
        <f t="shared" si="5"/>
        <v>#DIV/0!</v>
      </c>
      <c r="Y8" s="270" t="e">
        <f t="shared" si="6"/>
        <v>#DIV/0!</v>
      </c>
      <c r="AA8" s="274">
        <v>16</v>
      </c>
      <c r="AB8" s="274">
        <v>24</v>
      </c>
      <c r="AC8" s="275">
        <v>76.9</v>
      </c>
      <c r="AD8" s="275">
        <v>474.7</v>
      </c>
    </row>
    <row r="9" spans="1:30" ht="25.5" customHeight="1">
      <c r="A9" s="267">
        <v>6</v>
      </c>
      <c r="B9" s="259"/>
      <c r="C9" s="260"/>
      <c r="D9" s="268" t="e">
        <f>'1. Indoor DSLAM'!F9</f>
        <v>#DIV/0!</v>
      </c>
      <c r="E9" s="268" t="e">
        <f>D9*'6. WEIGHT PER PRODUCT '!$C$11</f>
        <v>#DIV/0!</v>
      </c>
      <c r="F9" s="268" t="e">
        <f>D9*'6. WEIGHT PER PRODUCT '!$C$12</f>
        <v>#DIV/0!</v>
      </c>
      <c r="G9" s="268" t="e">
        <f>D9*'6. WEIGHT PER PRODUCT '!$C$13</f>
        <v>#DIV/0!</v>
      </c>
      <c r="H9" s="268" t="e">
        <f>D9*'6. WEIGHT PER PRODUCT '!$C$14</f>
        <v>#DIV/0!</v>
      </c>
      <c r="I9" s="268" t="e">
        <f>D9*'6. WEIGHT PER PRODUCT '!$C$15</f>
        <v>#DIV/0!</v>
      </c>
      <c r="J9" s="268" t="e">
        <f>D9*'6. WEIGHT PER PRODUCT '!$C$16</f>
        <v>#DIV/0!</v>
      </c>
      <c r="K9" s="268" t="e">
        <f>D9*'6. WEIGHT PER PRODUCT '!$C$17</f>
        <v>#DIV/0!</v>
      </c>
      <c r="L9" s="268" t="e">
        <f t="shared" si="7"/>
        <v>#DIV/0!</v>
      </c>
      <c r="M9" s="268" t="e">
        <f t="shared" si="8"/>
        <v>#DIV/0!</v>
      </c>
      <c r="N9" s="268" t="e">
        <f t="shared" si="9"/>
        <v>#DIV/0!</v>
      </c>
      <c r="O9" s="268" t="e">
        <f t="shared" si="10"/>
        <v>#DIV/0!</v>
      </c>
      <c r="P9" s="268" t="e">
        <f t="shared" si="0"/>
        <v>#DIV/0!</v>
      </c>
      <c r="Q9" s="268" t="e">
        <f t="shared" si="11"/>
        <v>#DIV/0!</v>
      </c>
      <c r="R9" s="268" t="e">
        <f t="shared" si="1"/>
        <v>#DIV/0!</v>
      </c>
      <c r="S9" s="268" t="e">
        <f t="shared" si="13"/>
        <v>#DIV/0!</v>
      </c>
      <c r="T9" s="268" t="e">
        <f t="shared" si="2"/>
        <v>#DIV/0!</v>
      </c>
      <c r="U9" s="268" t="e">
        <f t="shared" si="12"/>
        <v>#DIV/0!</v>
      </c>
      <c r="V9" s="269" t="e">
        <f t="shared" si="3"/>
        <v>#DIV/0!</v>
      </c>
      <c r="W9" s="270" t="e">
        <f t="shared" si="4"/>
        <v>#DIV/0!</v>
      </c>
      <c r="X9" s="270" t="e">
        <f t="shared" si="5"/>
        <v>#DIV/0!</v>
      </c>
      <c r="Y9" s="270" t="e">
        <f t="shared" si="6"/>
        <v>#DIV/0!</v>
      </c>
      <c r="AA9" s="274">
        <v>24</v>
      </c>
      <c r="AB9" s="274">
        <v>34</v>
      </c>
      <c r="AC9" s="275">
        <v>76.9</v>
      </c>
      <c r="AD9" s="275">
        <v>513.5</v>
      </c>
    </row>
    <row r="10" spans="1:30" ht="25.5" customHeight="1">
      <c r="A10" s="267">
        <v>7</v>
      </c>
      <c r="B10" s="259"/>
      <c r="C10" s="260"/>
      <c r="D10" s="268" t="e">
        <f>'1. Indoor DSLAM'!F10</f>
        <v>#DIV/0!</v>
      </c>
      <c r="E10" s="268" t="e">
        <f>D10*'6. WEIGHT PER PRODUCT '!$C$11</f>
        <v>#DIV/0!</v>
      </c>
      <c r="F10" s="268" t="e">
        <f>D10*'6. WEIGHT PER PRODUCT '!$C$12</f>
        <v>#DIV/0!</v>
      </c>
      <c r="G10" s="268" t="e">
        <f>D10*'6. WEIGHT PER PRODUCT '!$C$13</f>
        <v>#DIV/0!</v>
      </c>
      <c r="H10" s="268" t="e">
        <f>D10*'6. WEIGHT PER PRODUCT '!$C$14</f>
        <v>#DIV/0!</v>
      </c>
      <c r="I10" s="268" t="e">
        <f>D10*'6. WEIGHT PER PRODUCT '!$C$15</f>
        <v>#DIV/0!</v>
      </c>
      <c r="J10" s="268" t="e">
        <f>D10*'6. WEIGHT PER PRODUCT '!$C$16</f>
        <v>#DIV/0!</v>
      </c>
      <c r="K10" s="268" t="e">
        <f>D10*'6. WEIGHT PER PRODUCT '!$C$17</f>
        <v>#DIV/0!</v>
      </c>
      <c r="L10" s="268" t="e">
        <f t="shared" si="7"/>
        <v>#DIV/0!</v>
      </c>
      <c r="M10" s="268" t="e">
        <f t="shared" si="8"/>
        <v>#DIV/0!</v>
      </c>
      <c r="N10" s="268" t="e">
        <f t="shared" si="9"/>
        <v>#DIV/0!</v>
      </c>
      <c r="O10" s="268" t="e">
        <f t="shared" si="10"/>
        <v>#DIV/0!</v>
      </c>
      <c r="P10" s="268" t="e">
        <f t="shared" si="0"/>
        <v>#DIV/0!</v>
      </c>
      <c r="Q10" s="268" t="e">
        <f t="shared" si="11"/>
        <v>#DIV/0!</v>
      </c>
      <c r="R10" s="268" t="e">
        <f t="shared" si="1"/>
        <v>#DIV/0!</v>
      </c>
      <c r="S10" s="268" t="e">
        <f t="shared" si="13"/>
        <v>#DIV/0!</v>
      </c>
      <c r="T10" s="268" t="e">
        <f t="shared" si="2"/>
        <v>#DIV/0!</v>
      </c>
      <c r="U10" s="268" t="e">
        <f t="shared" si="12"/>
        <v>#DIV/0!</v>
      </c>
      <c r="V10" s="269" t="e">
        <f t="shared" si="3"/>
        <v>#DIV/0!</v>
      </c>
      <c r="W10" s="270" t="e">
        <f t="shared" si="4"/>
        <v>#DIV/0!</v>
      </c>
      <c r="X10" s="270" t="e">
        <f t="shared" si="5"/>
        <v>#DIV/0!</v>
      </c>
      <c r="Y10" s="270" t="e">
        <f t="shared" si="6"/>
        <v>#DIV/0!</v>
      </c>
      <c r="AA10" s="274">
        <v>34</v>
      </c>
      <c r="AB10" s="274">
        <v>50</v>
      </c>
      <c r="AC10" s="275">
        <v>76.9</v>
      </c>
      <c r="AD10" s="275">
        <v>635.2</v>
      </c>
    </row>
    <row r="11" spans="1:30" ht="25.5" customHeight="1">
      <c r="A11" s="267">
        <v>8</v>
      </c>
      <c r="B11" s="259"/>
      <c r="C11" s="260"/>
      <c r="D11" s="268" t="e">
        <f>'1. Indoor DSLAM'!F11</f>
        <v>#DIV/0!</v>
      </c>
      <c r="E11" s="268" t="e">
        <f>D11*'6. WEIGHT PER PRODUCT '!$C$11</f>
        <v>#DIV/0!</v>
      </c>
      <c r="F11" s="268" t="e">
        <f>D11*'6. WEIGHT PER PRODUCT '!$C$12</f>
        <v>#DIV/0!</v>
      </c>
      <c r="G11" s="268" t="e">
        <f>D11*'6. WEIGHT PER PRODUCT '!$C$13</f>
        <v>#DIV/0!</v>
      </c>
      <c r="H11" s="268" t="e">
        <f>D11*'6. WEIGHT PER PRODUCT '!$C$14</f>
        <v>#DIV/0!</v>
      </c>
      <c r="I11" s="268" t="e">
        <f>D11*'6. WEIGHT PER PRODUCT '!$C$15</f>
        <v>#DIV/0!</v>
      </c>
      <c r="J11" s="268" t="e">
        <f>D11*'6. WEIGHT PER PRODUCT '!$C$16</f>
        <v>#DIV/0!</v>
      </c>
      <c r="K11" s="268" t="e">
        <f>D11*'6. WEIGHT PER PRODUCT '!$C$17</f>
        <v>#DIV/0!</v>
      </c>
      <c r="L11" s="268" t="e">
        <f t="shared" si="7"/>
        <v>#DIV/0!</v>
      </c>
      <c r="M11" s="268" t="e">
        <f t="shared" si="8"/>
        <v>#DIV/0!</v>
      </c>
      <c r="N11" s="268" t="e">
        <f t="shared" si="9"/>
        <v>#DIV/0!</v>
      </c>
      <c r="O11" s="268" t="e">
        <f t="shared" si="10"/>
        <v>#DIV/0!</v>
      </c>
      <c r="P11" s="268" t="e">
        <f t="shared" si="0"/>
        <v>#DIV/0!</v>
      </c>
      <c r="Q11" s="268" t="e">
        <f t="shared" si="11"/>
        <v>#DIV/0!</v>
      </c>
      <c r="R11" s="268" t="e">
        <f t="shared" si="1"/>
        <v>#DIV/0!</v>
      </c>
      <c r="S11" s="268" t="e">
        <f t="shared" si="13"/>
        <v>#DIV/0!</v>
      </c>
      <c r="T11" s="268" t="e">
        <f t="shared" si="2"/>
        <v>#DIV/0!</v>
      </c>
      <c r="U11" s="268" t="e">
        <f t="shared" si="12"/>
        <v>#DIV/0!</v>
      </c>
      <c r="V11" s="269" t="e">
        <f t="shared" si="3"/>
        <v>#DIV/0!</v>
      </c>
      <c r="W11" s="270" t="e">
        <f t="shared" si="4"/>
        <v>#DIV/0!</v>
      </c>
      <c r="X11" s="270" t="e">
        <f t="shared" si="5"/>
        <v>#DIV/0!</v>
      </c>
      <c r="Y11" s="270" t="e">
        <f t="shared" si="6"/>
        <v>#DIV/0!</v>
      </c>
      <c r="AA11" s="274">
        <v>50</v>
      </c>
      <c r="AB11" s="274">
        <v>75</v>
      </c>
      <c r="AC11" s="275">
        <v>76.9</v>
      </c>
      <c r="AD11" s="275">
        <v>662.9</v>
      </c>
    </row>
    <row r="12" spans="1:30" ht="25.5" customHeight="1">
      <c r="A12" s="267">
        <v>9</v>
      </c>
      <c r="B12" s="259"/>
      <c r="C12" s="260"/>
      <c r="D12" s="268" t="e">
        <f>'1. Indoor DSLAM'!F12</f>
        <v>#DIV/0!</v>
      </c>
      <c r="E12" s="268" t="e">
        <f>D12*'6. WEIGHT PER PRODUCT '!$C$11</f>
        <v>#DIV/0!</v>
      </c>
      <c r="F12" s="268" t="e">
        <f>D12*'6. WEIGHT PER PRODUCT '!$C$12</f>
        <v>#DIV/0!</v>
      </c>
      <c r="G12" s="268" t="e">
        <f>D12*'6. WEIGHT PER PRODUCT '!$C$13</f>
        <v>#DIV/0!</v>
      </c>
      <c r="H12" s="268" t="e">
        <f>D12*'6. WEIGHT PER PRODUCT '!$C$14</f>
        <v>#DIV/0!</v>
      </c>
      <c r="I12" s="268" t="e">
        <f>D12*'6. WEIGHT PER PRODUCT '!$C$15</f>
        <v>#DIV/0!</v>
      </c>
      <c r="J12" s="268" t="e">
        <f>D12*'6. WEIGHT PER PRODUCT '!$C$16</f>
        <v>#DIV/0!</v>
      </c>
      <c r="K12" s="268" t="e">
        <f>D12*'6. WEIGHT PER PRODUCT '!$C$17</f>
        <v>#DIV/0!</v>
      </c>
      <c r="L12" s="268" t="e">
        <f t="shared" si="7"/>
        <v>#DIV/0!</v>
      </c>
      <c r="M12" s="268" t="e">
        <f t="shared" si="8"/>
        <v>#DIV/0!</v>
      </c>
      <c r="N12" s="268" t="e">
        <f t="shared" si="9"/>
        <v>#DIV/0!</v>
      </c>
      <c r="O12" s="268" t="e">
        <f t="shared" si="10"/>
        <v>#DIV/0!</v>
      </c>
      <c r="P12" s="268" t="e">
        <f t="shared" si="0"/>
        <v>#DIV/0!</v>
      </c>
      <c r="Q12" s="268" t="e">
        <f t="shared" si="11"/>
        <v>#DIV/0!</v>
      </c>
      <c r="R12" s="268" t="e">
        <f t="shared" si="1"/>
        <v>#DIV/0!</v>
      </c>
      <c r="S12" s="268" t="e">
        <f t="shared" si="13"/>
        <v>#DIV/0!</v>
      </c>
      <c r="T12" s="268" t="e">
        <f t="shared" si="2"/>
        <v>#DIV/0!</v>
      </c>
      <c r="U12" s="268" t="e">
        <f t="shared" si="12"/>
        <v>#DIV/0!</v>
      </c>
      <c r="V12" s="269" t="e">
        <f t="shared" si="3"/>
        <v>#DIV/0!</v>
      </c>
      <c r="W12" s="270" t="e">
        <f t="shared" si="4"/>
        <v>#DIV/0!</v>
      </c>
      <c r="X12" s="270" t="e">
        <f t="shared" si="5"/>
        <v>#DIV/0!</v>
      </c>
      <c r="Y12" s="270" t="e">
        <f t="shared" si="6"/>
        <v>#DIV/0!</v>
      </c>
      <c r="AA12" s="274">
        <v>75</v>
      </c>
      <c r="AB12" s="274">
        <v>100</v>
      </c>
      <c r="AC12" s="275">
        <v>76.9</v>
      </c>
      <c r="AD12" s="275">
        <v>723.1</v>
      </c>
    </row>
    <row r="13" spans="1:30" ht="25.5" customHeight="1">
      <c r="A13" s="267">
        <v>10</v>
      </c>
      <c r="B13" s="259"/>
      <c r="C13" s="260"/>
      <c r="D13" s="268" t="e">
        <f>'1. Indoor DSLAM'!F13</f>
        <v>#DIV/0!</v>
      </c>
      <c r="E13" s="268" t="e">
        <f>D13*'6. WEIGHT PER PRODUCT '!$C$11</f>
        <v>#DIV/0!</v>
      </c>
      <c r="F13" s="268" t="e">
        <f>D13*'6. WEIGHT PER PRODUCT '!$C$12</f>
        <v>#DIV/0!</v>
      </c>
      <c r="G13" s="268" t="e">
        <f>D13*'6. WEIGHT PER PRODUCT '!$C$13</f>
        <v>#DIV/0!</v>
      </c>
      <c r="H13" s="268" t="e">
        <f>D13*'6. WEIGHT PER PRODUCT '!$C$14</f>
        <v>#DIV/0!</v>
      </c>
      <c r="I13" s="268" t="e">
        <f>D13*'6. WEIGHT PER PRODUCT '!$C$15</f>
        <v>#DIV/0!</v>
      </c>
      <c r="J13" s="268" t="e">
        <f>D13*'6. WEIGHT PER PRODUCT '!$C$16</f>
        <v>#DIV/0!</v>
      </c>
      <c r="K13" s="268" t="e">
        <f>D13*'6. WEIGHT PER PRODUCT '!$C$17</f>
        <v>#DIV/0!</v>
      </c>
      <c r="L13" s="268" t="e">
        <f t="shared" si="7"/>
        <v>#DIV/0!</v>
      </c>
      <c r="M13" s="268" t="e">
        <f t="shared" si="8"/>
        <v>#DIV/0!</v>
      </c>
      <c r="N13" s="268" t="e">
        <f t="shared" si="9"/>
        <v>#DIV/0!</v>
      </c>
      <c r="O13" s="268" t="e">
        <f t="shared" si="10"/>
        <v>#DIV/0!</v>
      </c>
      <c r="P13" s="268" t="e">
        <f t="shared" si="0"/>
        <v>#DIV/0!</v>
      </c>
      <c r="Q13" s="268" t="e">
        <f t="shared" si="11"/>
        <v>#DIV/0!</v>
      </c>
      <c r="R13" s="268" t="e">
        <f t="shared" si="1"/>
        <v>#DIV/0!</v>
      </c>
      <c r="S13" s="268" t="e">
        <f t="shared" si="13"/>
        <v>#DIV/0!</v>
      </c>
      <c r="T13" s="268" t="e">
        <f t="shared" si="2"/>
        <v>#DIV/0!</v>
      </c>
      <c r="U13" s="268" t="e">
        <f t="shared" si="12"/>
        <v>#DIV/0!</v>
      </c>
      <c r="V13" s="269" t="e">
        <f t="shared" si="3"/>
        <v>#DIV/0!</v>
      </c>
      <c r="W13" s="270" t="e">
        <f t="shared" si="4"/>
        <v>#DIV/0!</v>
      </c>
      <c r="X13" s="270" t="e">
        <f t="shared" si="5"/>
        <v>#DIV/0!</v>
      </c>
      <c r="Y13" s="270" t="e">
        <f t="shared" si="6"/>
        <v>#DIV/0!</v>
      </c>
      <c r="AA13" s="274">
        <v>100</v>
      </c>
      <c r="AB13" s="274">
        <v>125</v>
      </c>
      <c r="AC13" s="275">
        <v>76.9</v>
      </c>
      <c r="AD13" s="275">
        <v>784</v>
      </c>
    </row>
    <row r="14" spans="1:30" ht="25.5" customHeight="1">
      <c r="A14" s="267">
        <v>11</v>
      </c>
      <c r="B14" s="259"/>
      <c r="C14" s="260"/>
      <c r="D14" s="268" t="e">
        <f>'1. Indoor DSLAM'!F14</f>
        <v>#DIV/0!</v>
      </c>
      <c r="E14" s="268" t="e">
        <f>D14*'6. WEIGHT PER PRODUCT '!$C$11</f>
        <v>#DIV/0!</v>
      </c>
      <c r="F14" s="268" t="e">
        <f>D14*'6. WEIGHT PER PRODUCT '!$C$12</f>
        <v>#DIV/0!</v>
      </c>
      <c r="G14" s="268" t="e">
        <f>D14*'6. WEIGHT PER PRODUCT '!$C$13</f>
        <v>#DIV/0!</v>
      </c>
      <c r="H14" s="268" t="e">
        <f>D14*'6. WEIGHT PER PRODUCT '!$C$14</f>
        <v>#DIV/0!</v>
      </c>
      <c r="I14" s="268" t="e">
        <f>D14*'6. WEIGHT PER PRODUCT '!$C$15</f>
        <v>#DIV/0!</v>
      </c>
      <c r="J14" s="268" t="e">
        <f>D14*'6. WEIGHT PER PRODUCT '!$C$16</f>
        <v>#DIV/0!</v>
      </c>
      <c r="K14" s="268" t="e">
        <f>D14*'6. WEIGHT PER PRODUCT '!$C$17</f>
        <v>#DIV/0!</v>
      </c>
      <c r="L14" s="268" t="e">
        <f t="shared" si="7"/>
        <v>#DIV/0!</v>
      </c>
      <c r="M14" s="268" t="e">
        <f t="shared" si="8"/>
        <v>#DIV/0!</v>
      </c>
      <c r="N14" s="268" t="e">
        <f t="shared" si="9"/>
        <v>#DIV/0!</v>
      </c>
      <c r="O14" s="268" t="e">
        <f t="shared" si="10"/>
        <v>#DIV/0!</v>
      </c>
      <c r="P14" s="268" t="e">
        <f t="shared" si="0"/>
        <v>#DIV/0!</v>
      </c>
      <c r="Q14" s="268" t="e">
        <f t="shared" si="11"/>
        <v>#DIV/0!</v>
      </c>
      <c r="R14" s="268" t="e">
        <f t="shared" si="1"/>
        <v>#DIV/0!</v>
      </c>
      <c r="S14" s="268" t="e">
        <f t="shared" si="13"/>
        <v>#DIV/0!</v>
      </c>
      <c r="T14" s="268" t="e">
        <f t="shared" si="2"/>
        <v>#DIV/0!</v>
      </c>
      <c r="U14" s="268" t="e">
        <f t="shared" si="12"/>
        <v>#DIV/0!</v>
      </c>
      <c r="V14" s="269" t="e">
        <f t="shared" si="3"/>
        <v>#DIV/0!</v>
      </c>
      <c r="W14" s="270" t="e">
        <f t="shared" si="4"/>
        <v>#DIV/0!</v>
      </c>
      <c r="X14" s="270" t="e">
        <f t="shared" si="5"/>
        <v>#DIV/0!</v>
      </c>
      <c r="Y14" s="270" t="e">
        <f>SUM(V14:X14)</f>
        <v>#DIV/0!</v>
      </c>
      <c r="AA14" s="274">
        <v>125</v>
      </c>
      <c r="AB14" s="274"/>
      <c r="AC14" s="275"/>
      <c r="AD14" s="275"/>
    </row>
    <row r="15" spans="1:25" ht="25.5" customHeight="1">
      <c r="A15" s="267">
        <v>12</v>
      </c>
      <c r="B15" s="259"/>
      <c r="C15" s="260"/>
      <c r="D15" s="268" t="e">
        <f>'1. Indoor DSLAM'!F15</f>
        <v>#DIV/0!</v>
      </c>
      <c r="E15" s="268" t="e">
        <f>D15*'6. WEIGHT PER PRODUCT '!$C$11</f>
        <v>#DIV/0!</v>
      </c>
      <c r="F15" s="268" t="e">
        <f>D15*'6. WEIGHT PER PRODUCT '!$C$12</f>
        <v>#DIV/0!</v>
      </c>
      <c r="G15" s="268" t="e">
        <f>D15*'6. WEIGHT PER PRODUCT '!$C$13</f>
        <v>#DIV/0!</v>
      </c>
      <c r="H15" s="268" t="e">
        <f>D15*'6. WEIGHT PER PRODUCT '!$C$14</f>
        <v>#DIV/0!</v>
      </c>
      <c r="I15" s="268" t="e">
        <f>D15*'6. WEIGHT PER PRODUCT '!$C$15</f>
        <v>#DIV/0!</v>
      </c>
      <c r="J15" s="268" t="e">
        <f>D15*'6. WEIGHT PER PRODUCT '!$C$16</f>
        <v>#DIV/0!</v>
      </c>
      <c r="K15" s="268" t="e">
        <f>D15*'6. WEIGHT PER PRODUCT '!$C$17</f>
        <v>#DIV/0!</v>
      </c>
      <c r="L15" s="268" t="e">
        <f t="shared" si="7"/>
        <v>#DIV/0!</v>
      </c>
      <c r="M15" s="268" t="e">
        <f t="shared" si="8"/>
        <v>#DIV/0!</v>
      </c>
      <c r="N15" s="268" t="e">
        <f t="shared" si="9"/>
        <v>#DIV/0!</v>
      </c>
      <c r="O15" s="268" t="e">
        <f t="shared" si="10"/>
        <v>#DIV/0!</v>
      </c>
      <c r="P15" s="268" t="e">
        <f t="shared" si="0"/>
        <v>#DIV/0!</v>
      </c>
      <c r="Q15" s="268" t="e">
        <f t="shared" si="11"/>
        <v>#DIV/0!</v>
      </c>
      <c r="R15" s="268" t="e">
        <f t="shared" si="1"/>
        <v>#DIV/0!</v>
      </c>
      <c r="S15" s="268" t="e">
        <f t="shared" si="13"/>
        <v>#DIV/0!</v>
      </c>
      <c r="T15" s="268" t="e">
        <f t="shared" si="2"/>
        <v>#DIV/0!</v>
      </c>
      <c r="U15" s="268" t="e">
        <f t="shared" si="12"/>
        <v>#DIV/0!</v>
      </c>
      <c r="V15" s="269" t="e">
        <f t="shared" si="3"/>
        <v>#DIV/0!</v>
      </c>
      <c r="W15" s="270" t="e">
        <f t="shared" si="4"/>
        <v>#DIV/0!</v>
      </c>
      <c r="X15" s="270" t="e">
        <f t="shared" si="5"/>
        <v>#DIV/0!</v>
      </c>
      <c r="Y15" s="270" t="e">
        <f aca="true" t="shared" si="14" ref="Y15:Y76">SUM(V15:X15)</f>
        <v>#DIV/0!</v>
      </c>
    </row>
    <row r="16" spans="1:29" ht="25.5" customHeight="1">
      <c r="A16" s="267">
        <v>13</v>
      </c>
      <c r="B16" s="259"/>
      <c r="C16" s="260"/>
      <c r="D16" s="268" t="e">
        <f>'1. Indoor DSLAM'!F16</f>
        <v>#DIV/0!</v>
      </c>
      <c r="E16" s="268" t="e">
        <f>D16*'6. WEIGHT PER PRODUCT '!$C$11</f>
        <v>#DIV/0!</v>
      </c>
      <c r="F16" s="268" t="e">
        <f>D16*'6. WEIGHT PER PRODUCT '!$C$12</f>
        <v>#DIV/0!</v>
      </c>
      <c r="G16" s="268" t="e">
        <f>D16*'6. WEIGHT PER PRODUCT '!$C$13</f>
        <v>#DIV/0!</v>
      </c>
      <c r="H16" s="268" t="e">
        <f>D16*'6. WEIGHT PER PRODUCT '!$C$14</f>
        <v>#DIV/0!</v>
      </c>
      <c r="I16" s="268" t="e">
        <f>D16*'6. WEIGHT PER PRODUCT '!$C$15</f>
        <v>#DIV/0!</v>
      </c>
      <c r="J16" s="268" t="e">
        <f>D16*'6. WEIGHT PER PRODUCT '!$C$16</f>
        <v>#DIV/0!</v>
      </c>
      <c r="K16" s="268" t="e">
        <f>D16*'6. WEIGHT PER PRODUCT '!$C$17</f>
        <v>#DIV/0!</v>
      </c>
      <c r="L16" s="268" t="e">
        <f t="shared" si="7"/>
        <v>#DIV/0!</v>
      </c>
      <c r="M16" s="268" t="e">
        <f t="shared" si="8"/>
        <v>#DIV/0!</v>
      </c>
      <c r="N16" s="268" t="e">
        <f t="shared" si="9"/>
        <v>#DIV/0!</v>
      </c>
      <c r="O16" s="268" t="e">
        <f t="shared" si="10"/>
        <v>#DIV/0!</v>
      </c>
      <c r="P16" s="268" t="e">
        <f t="shared" si="0"/>
        <v>#DIV/0!</v>
      </c>
      <c r="Q16" s="268" t="e">
        <f t="shared" si="11"/>
        <v>#DIV/0!</v>
      </c>
      <c r="R16" s="268" t="e">
        <f t="shared" si="1"/>
        <v>#DIV/0!</v>
      </c>
      <c r="S16" s="268" t="e">
        <f t="shared" si="13"/>
        <v>#DIV/0!</v>
      </c>
      <c r="T16" s="268" t="e">
        <f t="shared" si="2"/>
        <v>#DIV/0!</v>
      </c>
      <c r="U16" s="268" t="e">
        <f t="shared" si="12"/>
        <v>#DIV/0!</v>
      </c>
      <c r="V16" s="269" t="e">
        <f t="shared" si="3"/>
        <v>#DIV/0!</v>
      </c>
      <c r="W16" s="270" t="e">
        <f t="shared" si="4"/>
        <v>#DIV/0!</v>
      </c>
      <c r="X16" s="270" t="e">
        <f t="shared" si="5"/>
        <v>#DIV/0!</v>
      </c>
      <c r="Y16" s="270" t="e">
        <f t="shared" si="14"/>
        <v>#DIV/0!</v>
      </c>
      <c r="AB16" s="362" t="s">
        <v>247</v>
      </c>
      <c r="AC16" s="362"/>
    </row>
    <row r="17" spans="1:32" ht="25.5" customHeight="1">
      <c r="A17" s="267">
        <v>14</v>
      </c>
      <c r="B17" s="259"/>
      <c r="C17" s="260"/>
      <c r="D17" s="268" t="e">
        <f>'1. Indoor DSLAM'!F17</f>
        <v>#DIV/0!</v>
      </c>
      <c r="E17" s="268" t="e">
        <f>D17*'6. WEIGHT PER PRODUCT '!$C$11</f>
        <v>#DIV/0!</v>
      </c>
      <c r="F17" s="268" t="e">
        <f>D17*'6. WEIGHT PER PRODUCT '!$C$12</f>
        <v>#DIV/0!</v>
      </c>
      <c r="G17" s="268" t="e">
        <f>D17*'6. WEIGHT PER PRODUCT '!$C$13</f>
        <v>#DIV/0!</v>
      </c>
      <c r="H17" s="268" t="e">
        <f>D17*'6. WEIGHT PER PRODUCT '!$C$14</f>
        <v>#DIV/0!</v>
      </c>
      <c r="I17" s="268" t="e">
        <f>D17*'6. WEIGHT PER PRODUCT '!$C$15</f>
        <v>#DIV/0!</v>
      </c>
      <c r="J17" s="268" t="e">
        <f>D17*'6. WEIGHT PER PRODUCT '!$C$16</f>
        <v>#DIV/0!</v>
      </c>
      <c r="K17" s="268" t="e">
        <f>D17*'6. WEIGHT PER PRODUCT '!$C$17</f>
        <v>#DIV/0!</v>
      </c>
      <c r="L17" s="268" t="e">
        <f t="shared" si="7"/>
        <v>#DIV/0!</v>
      </c>
      <c r="M17" s="268" t="e">
        <f t="shared" si="8"/>
        <v>#DIV/0!</v>
      </c>
      <c r="N17" s="268" t="e">
        <f t="shared" si="9"/>
        <v>#DIV/0!</v>
      </c>
      <c r="O17" s="268" t="e">
        <f t="shared" si="10"/>
        <v>#DIV/0!</v>
      </c>
      <c r="P17" s="268" t="e">
        <f t="shared" si="0"/>
        <v>#DIV/0!</v>
      </c>
      <c r="Q17" s="268" t="e">
        <f t="shared" si="11"/>
        <v>#DIV/0!</v>
      </c>
      <c r="R17" s="268" t="e">
        <f t="shared" si="1"/>
        <v>#DIV/0!</v>
      </c>
      <c r="S17" s="268" t="e">
        <f t="shared" si="13"/>
        <v>#DIV/0!</v>
      </c>
      <c r="T17" s="268" t="e">
        <f t="shared" si="2"/>
        <v>#DIV/0!</v>
      </c>
      <c r="U17" s="268" t="e">
        <f t="shared" si="12"/>
        <v>#DIV/0!</v>
      </c>
      <c r="V17" s="269" t="e">
        <f t="shared" si="3"/>
        <v>#DIV/0!</v>
      </c>
      <c r="W17" s="270" t="e">
        <f t="shared" si="4"/>
        <v>#DIV/0!</v>
      </c>
      <c r="X17" s="270" t="e">
        <f t="shared" si="5"/>
        <v>#DIV/0!</v>
      </c>
      <c r="Y17" s="270" t="e">
        <f t="shared" si="14"/>
        <v>#DIV/0!</v>
      </c>
      <c r="AB17" s="242" t="s">
        <v>215</v>
      </c>
      <c r="AC17" s="276" t="e">
        <f>Y105+Y630</f>
        <v>#DIV/0!</v>
      </c>
      <c r="AD17" s="202"/>
      <c r="AE17" s="66"/>
      <c r="AF17" s="73"/>
    </row>
    <row r="18" spans="1:34" ht="25.5" customHeight="1">
      <c r="A18" s="267">
        <v>15</v>
      </c>
      <c r="B18" s="259"/>
      <c r="C18" s="260"/>
      <c r="D18" s="268" t="e">
        <f>'1. Indoor DSLAM'!F18</f>
        <v>#DIV/0!</v>
      </c>
      <c r="E18" s="268" t="e">
        <f>D18*'6. WEIGHT PER PRODUCT '!$C$11</f>
        <v>#DIV/0!</v>
      </c>
      <c r="F18" s="268" t="e">
        <f>D18*'6. WEIGHT PER PRODUCT '!$C$12</f>
        <v>#DIV/0!</v>
      </c>
      <c r="G18" s="268" t="e">
        <f>D18*'6. WEIGHT PER PRODUCT '!$C$13</f>
        <v>#DIV/0!</v>
      </c>
      <c r="H18" s="268" t="e">
        <f>D18*'6. WEIGHT PER PRODUCT '!$C$14</f>
        <v>#DIV/0!</v>
      </c>
      <c r="I18" s="268" t="e">
        <f>D18*'6. WEIGHT PER PRODUCT '!$C$15</f>
        <v>#DIV/0!</v>
      </c>
      <c r="J18" s="268" t="e">
        <f>D18*'6. WEIGHT PER PRODUCT '!$C$16</f>
        <v>#DIV/0!</v>
      </c>
      <c r="K18" s="268" t="e">
        <f>D18*'6. WEIGHT PER PRODUCT '!$C$17</f>
        <v>#DIV/0!</v>
      </c>
      <c r="L18" s="268" t="e">
        <f t="shared" si="7"/>
        <v>#DIV/0!</v>
      </c>
      <c r="M18" s="268" t="e">
        <f t="shared" si="8"/>
        <v>#DIV/0!</v>
      </c>
      <c r="N18" s="268" t="e">
        <f t="shared" si="9"/>
        <v>#DIV/0!</v>
      </c>
      <c r="O18" s="268" t="e">
        <f t="shared" si="10"/>
        <v>#DIV/0!</v>
      </c>
      <c r="P18" s="268" t="e">
        <f t="shared" si="0"/>
        <v>#DIV/0!</v>
      </c>
      <c r="Q18" s="268" t="e">
        <f t="shared" si="11"/>
        <v>#DIV/0!</v>
      </c>
      <c r="R18" s="268" t="e">
        <f t="shared" si="1"/>
        <v>#DIV/0!</v>
      </c>
      <c r="S18" s="268" t="e">
        <f t="shared" si="13"/>
        <v>#DIV/0!</v>
      </c>
      <c r="T18" s="268" t="e">
        <f t="shared" si="2"/>
        <v>#DIV/0!</v>
      </c>
      <c r="U18" s="268" t="e">
        <f t="shared" si="12"/>
        <v>#DIV/0!</v>
      </c>
      <c r="V18" s="269" t="e">
        <f t="shared" si="3"/>
        <v>#DIV/0!</v>
      </c>
      <c r="W18" s="270" t="e">
        <f t="shared" si="4"/>
        <v>#DIV/0!</v>
      </c>
      <c r="X18" s="270" t="e">
        <f t="shared" si="5"/>
        <v>#DIV/0!</v>
      </c>
      <c r="Y18" s="270" t="e">
        <f t="shared" si="14"/>
        <v>#DIV/0!</v>
      </c>
      <c r="AB18" s="242" t="s">
        <v>246</v>
      </c>
      <c r="AC18" s="264" t="e">
        <f>U105+U630</f>
        <v>#DIV/0!</v>
      </c>
      <c r="AE18" s="66"/>
      <c r="AF18" s="73"/>
      <c r="AG18" s="73"/>
      <c r="AH18" s="73"/>
    </row>
    <row r="19" spans="1:34" ht="25.5" customHeight="1">
      <c r="A19" s="267">
        <v>16</v>
      </c>
      <c r="B19" s="259"/>
      <c r="C19" s="260"/>
      <c r="D19" s="268" t="e">
        <f>'1. Indoor DSLAM'!F19</f>
        <v>#DIV/0!</v>
      </c>
      <c r="E19" s="268" t="e">
        <f>D19*'6. WEIGHT PER PRODUCT '!$C$11</f>
        <v>#DIV/0!</v>
      </c>
      <c r="F19" s="268" t="e">
        <f>D19*'6. WEIGHT PER PRODUCT '!$C$12</f>
        <v>#DIV/0!</v>
      </c>
      <c r="G19" s="268" t="e">
        <f>D19*'6. WEIGHT PER PRODUCT '!$C$13</f>
        <v>#DIV/0!</v>
      </c>
      <c r="H19" s="268" t="e">
        <f>D19*'6. WEIGHT PER PRODUCT '!$C$14</f>
        <v>#DIV/0!</v>
      </c>
      <c r="I19" s="268" t="e">
        <f>D19*'6. WEIGHT PER PRODUCT '!$C$15</f>
        <v>#DIV/0!</v>
      </c>
      <c r="J19" s="268" t="e">
        <f>D19*'6. WEIGHT PER PRODUCT '!$C$16</f>
        <v>#DIV/0!</v>
      </c>
      <c r="K19" s="268" t="e">
        <f>D19*'6. WEIGHT PER PRODUCT '!$C$17</f>
        <v>#DIV/0!</v>
      </c>
      <c r="L19" s="268" t="e">
        <f t="shared" si="7"/>
        <v>#DIV/0!</v>
      </c>
      <c r="M19" s="268" t="e">
        <f t="shared" si="8"/>
        <v>#DIV/0!</v>
      </c>
      <c r="N19" s="268" t="e">
        <f t="shared" si="9"/>
        <v>#DIV/0!</v>
      </c>
      <c r="O19" s="268" t="e">
        <f t="shared" si="10"/>
        <v>#DIV/0!</v>
      </c>
      <c r="P19" s="268" t="e">
        <f t="shared" si="0"/>
        <v>#DIV/0!</v>
      </c>
      <c r="Q19" s="268" t="e">
        <f t="shared" si="11"/>
        <v>#DIV/0!</v>
      </c>
      <c r="R19" s="268" t="e">
        <f t="shared" si="1"/>
        <v>#DIV/0!</v>
      </c>
      <c r="S19" s="268" t="e">
        <f t="shared" si="13"/>
        <v>#DIV/0!</v>
      </c>
      <c r="T19" s="268" t="e">
        <f t="shared" si="2"/>
        <v>#DIV/0!</v>
      </c>
      <c r="U19" s="268" t="e">
        <f t="shared" si="12"/>
        <v>#DIV/0!</v>
      </c>
      <c r="V19" s="269" t="e">
        <f t="shared" si="3"/>
        <v>#DIV/0!</v>
      </c>
      <c r="W19" s="270" t="e">
        <f t="shared" si="4"/>
        <v>#DIV/0!</v>
      </c>
      <c r="X19" s="270" t="e">
        <f t="shared" si="5"/>
        <v>#DIV/0!</v>
      </c>
      <c r="Y19" s="270" t="e">
        <f t="shared" si="14"/>
        <v>#DIV/0!</v>
      </c>
      <c r="AE19" s="66"/>
      <c r="AF19" s="73"/>
      <c r="AG19" s="73"/>
      <c r="AH19" s="73"/>
    </row>
    <row r="20" spans="1:34" ht="25.5" customHeight="1">
      <c r="A20" s="267">
        <v>17</v>
      </c>
      <c r="B20" s="259"/>
      <c r="C20" s="260"/>
      <c r="D20" s="268" t="e">
        <f>'1. Indoor DSLAM'!F20</f>
        <v>#DIV/0!</v>
      </c>
      <c r="E20" s="268" t="e">
        <f>D20*'6. WEIGHT PER PRODUCT '!$C$11</f>
        <v>#DIV/0!</v>
      </c>
      <c r="F20" s="268" t="e">
        <f>D20*'6. WEIGHT PER PRODUCT '!$C$12</f>
        <v>#DIV/0!</v>
      </c>
      <c r="G20" s="268" t="e">
        <f>D20*'6. WEIGHT PER PRODUCT '!$C$13</f>
        <v>#DIV/0!</v>
      </c>
      <c r="H20" s="268" t="e">
        <f>D20*'6. WEIGHT PER PRODUCT '!$C$14</f>
        <v>#DIV/0!</v>
      </c>
      <c r="I20" s="268" t="e">
        <f>D20*'6. WEIGHT PER PRODUCT '!$C$15</f>
        <v>#DIV/0!</v>
      </c>
      <c r="J20" s="268" t="e">
        <f>D20*'6. WEIGHT PER PRODUCT '!$C$16</f>
        <v>#DIV/0!</v>
      </c>
      <c r="K20" s="268" t="e">
        <f>D20*'6. WEIGHT PER PRODUCT '!$C$17</f>
        <v>#DIV/0!</v>
      </c>
      <c r="L20" s="268" t="e">
        <f t="shared" si="7"/>
        <v>#DIV/0!</v>
      </c>
      <c r="M20" s="268" t="e">
        <f t="shared" si="8"/>
        <v>#DIV/0!</v>
      </c>
      <c r="N20" s="268" t="e">
        <f t="shared" si="9"/>
        <v>#DIV/0!</v>
      </c>
      <c r="O20" s="268" t="e">
        <f t="shared" si="10"/>
        <v>#DIV/0!</v>
      </c>
      <c r="P20" s="268" t="e">
        <f t="shared" si="0"/>
        <v>#DIV/0!</v>
      </c>
      <c r="Q20" s="268" t="e">
        <f t="shared" si="11"/>
        <v>#DIV/0!</v>
      </c>
      <c r="R20" s="268" t="e">
        <f t="shared" si="1"/>
        <v>#DIV/0!</v>
      </c>
      <c r="S20" s="268" t="e">
        <f t="shared" si="13"/>
        <v>#DIV/0!</v>
      </c>
      <c r="T20" s="268" t="e">
        <f t="shared" si="2"/>
        <v>#DIV/0!</v>
      </c>
      <c r="U20" s="268" t="e">
        <f t="shared" si="12"/>
        <v>#DIV/0!</v>
      </c>
      <c r="V20" s="269" t="e">
        <f t="shared" si="3"/>
        <v>#DIV/0!</v>
      </c>
      <c r="W20" s="270" t="e">
        <f t="shared" si="4"/>
        <v>#DIV/0!</v>
      </c>
      <c r="X20" s="270" t="e">
        <f t="shared" si="5"/>
        <v>#DIV/0!</v>
      </c>
      <c r="Y20" s="270" t="e">
        <f t="shared" si="14"/>
        <v>#DIV/0!</v>
      </c>
      <c r="AB20" s="242" t="s">
        <v>248</v>
      </c>
      <c r="AC20" s="264" t="e">
        <f>AC18/34</f>
        <v>#DIV/0!</v>
      </c>
      <c r="AE20" s="66"/>
      <c r="AF20" s="73"/>
      <c r="AG20" s="73"/>
      <c r="AH20" s="73"/>
    </row>
    <row r="21" spans="1:34" ht="25.5" customHeight="1">
      <c r="A21" s="267">
        <v>18</v>
      </c>
      <c r="B21" s="259"/>
      <c r="C21" s="260"/>
      <c r="D21" s="268" t="e">
        <f>'1. Indoor DSLAM'!F21</f>
        <v>#DIV/0!</v>
      </c>
      <c r="E21" s="268" t="e">
        <f>D21*'6. WEIGHT PER PRODUCT '!$C$11</f>
        <v>#DIV/0!</v>
      </c>
      <c r="F21" s="268" t="e">
        <f>D21*'6. WEIGHT PER PRODUCT '!$C$12</f>
        <v>#DIV/0!</v>
      </c>
      <c r="G21" s="268" t="e">
        <f>D21*'6. WEIGHT PER PRODUCT '!$C$13</f>
        <v>#DIV/0!</v>
      </c>
      <c r="H21" s="268" t="e">
        <f>D21*'6. WEIGHT PER PRODUCT '!$C$14</f>
        <v>#DIV/0!</v>
      </c>
      <c r="I21" s="268" t="e">
        <f>D21*'6. WEIGHT PER PRODUCT '!$C$15</f>
        <v>#DIV/0!</v>
      </c>
      <c r="J21" s="268" t="e">
        <f>D21*'6. WEIGHT PER PRODUCT '!$C$16</f>
        <v>#DIV/0!</v>
      </c>
      <c r="K21" s="268" t="e">
        <f>D21*'6. WEIGHT PER PRODUCT '!$C$17</f>
        <v>#DIV/0!</v>
      </c>
      <c r="L21" s="268" t="e">
        <f t="shared" si="7"/>
        <v>#DIV/0!</v>
      </c>
      <c r="M21" s="268" t="e">
        <f t="shared" si="8"/>
        <v>#DIV/0!</v>
      </c>
      <c r="N21" s="268" t="e">
        <f t="shared" si="9"/>
        <v>#DIV/0!</v>
      </c>
      <c r="O21" s="268" t="e">
        <f t="shared" si="10"/>
        <v>#DIV/0!</v>
      </c>
      <c r="P21" s="268" t="e">
        <f t="shared" si="0"/>
        <v>#DIV/0!</v>
      </c>
      <c r="Q21" s="268" t="e">
        <f t="shared" si="11"/>
        <v>#DIV/0!</v>
      </c>
      <c r="R21" s="268" t="e">
        <f t="shared" si="1"/>
        <v>#DIV/0!</v>
      </c>
      <c r="S21" s="268" t="e">
        <f t="shared" si="13"/>
        <v>#DIV/0!</v>
      </c>
      <c r="T21" s="268" t="e">
        <f t="shared" si="2"/>
        <v>#DIV/0!</v>
      </c>
      <c r="U21" s="268" t="e">
        <f t="shared" si="12"/>
        <v>#DIV/0!</v>
      </c>
      <c r="V21" s="269" t="e">
        <f t="shared" si="3"/>
        <v>#DIV/0!</v>
      </c>
      <c r="W21" s="270" t="e">
        <f t="shared" si="4"/>
        <v>#DIV/0!</v>
      </c>
      <c r="X21" s="270" t="e">
        <f t="shared" si="5"/>
        <v>#DIV/0!</v>
      </c>
      <c r="Y21" s="270" t="e">
        <f t="shared" si="14"/>
        <v>#DIV/0!</v>
      </c>
      <c r="AB21" s="242" t="s">
        <v>249</v>
      </c>
      <c r="AC21" s="264" t="e">
        <f>AC20/4</f>
        <v>#DIV/0!</v>
      </c>
      <c r="AD21" s="69"/>
      <c r="AE21" s="69"/>
      <c r="AF21" s="69"/>
      <c r="AG21" s="69"/>
      <c r="AH21" s="69"/>
    </row>
    <row r="22" spans="1:25" ht="25.5" customHeight="1">
      <c r="A22" s="267">
        <v>19</v>
      </c>
      <c r="B22" s="259"/>
      <c r="C22" s="260"/>
      <c r="D22" s="268" t="e">
        <f>'1. Indoor DSLAM'!F22</f>
        <v>#DIV/0!</v>
      </c>
      <c r="E22" s="268" t="e">
        <f>D22*'6. WEIGHT PER PRODUCT '!$C$11</f>
        <v>#DIV/0!</v>
      </c>
      <c r="F22" s="268" t="e">
        <f>D22*'6. WEIGHT PER PRODUCT '!$C$12</f>
        <v>#DIV/0!</v>
      </c>
      <c r="G22" s="268" t="e">
        <f>D22*'6. WEIGHT PER PRODUCT '!$C$13</f>
        <v>#DIV/0!</v>
      </c>
      <c r="H22" s="268" t="e">
        <f>D22*'6. WEIGHT PER PRODUCT '!$C$14</f>
        <v>#DIV/0!</v>
      </c>
      <c r="I22" s="268" t="e">
        <f>D22*'6. WEIGHT PER PRODUCT '!$C$15</f>
        <v>#DIV/0!</v>
      </c>
      <c r="J22" s="268" t="e">
        <f>D22*'6. WEIGHT PER PRODUCT '!$C$16</f>
        <v>#DIV/0!</v>
      </c>
      <c r="K22" s="268" t="e">
        <f>D22*'6. WEIGHT PER PRODUCT '!$C$17</f>
        <v>#DIV/0!</v>
      </c>
      <c r="L22" s="268" t="e">
        <f t="shared" si="7"/>
        <v>#DIV/0!</v>
      </c>
      <c r="M22" s="268" t="e">
        <f t="shared" si="8"/>
        <v>#DIV/0!</v>
      </c>
      <c r="N22" s="268" t="e">
        <f t="shared" si="9"/>
        <v>#DIV/0!</v>
      </c>
      <c r="O22" s="268" t="e">
        <f t="shared" si="10"/>
        <v>#DIV/0!</v>
      </c>
      <c r="P22" s="268" t="e">
        <f t="shared" si="0"/>
        <v>#DIV/0!</v>
      </c>
      <c r="Q22" s="268" t="e">
        <f t="shared" si="11"/>
        <v>#DIV/0!</v>
      </c>
      <c r="R22" s="268" t="e">
        <f t="shared" si="1"/>
        <v>#DIV/0!</v>
      </c>
      <c r="S22" s="268" t="e">
        <f t="shared" si="13"/>
        <v>#DIV/0!</v>
      </c>
      <c r="T22" s="268" t="e">
        <f t="shared" si="2"/>
        <v>#DIV/0!</v>
      </c>
      <c r="U22" s="268" t="e">
        <f t="shared" si="12"/>
        <v>#DIV/0!</v>
      </c>
      <c r="V22" s="269" t="e">
        <f t="shared" si="3"/>
        <v>#DIV/0!</v>
      </c>
      <c r="W22" s="270" t="e">
        <f t="shared" si="4"/>
        <v>#DIV/0!</v>
      </c>
      <c r="X22" s="270" t="e">
        <f t="shared" si="5"/>
        <v>#DIV/0!</v>
      </c>
      <c r="Y22" s="270" t="e">
        <f t="shared" si="14"/>
        <v>#DIV/0!</v>
      </c>
    </row>
    <row r="23" spans="1:25" ht="25.5" customHeight="1">
      <c r="A23" s="267">
        <v>20</v>
      </c>
      <c r="B23" s="259"/>
      <c r="C23" s="260"/>
      <c r="D23" s="268" t="e">
        <f>'1. Indoor DSLAM'!F23</f>
        <v>#DIV/0!</v>
      </c>
      <c r="E23" s="268" t="e">
        <f>D23*'6. WEIGHT PER PRODUCT '!$C$11</f>
        <v>#DIV/0!</v>
      </c>
      <c r="F23" s="268" t="e">
        <f>D23*'6. WEIGHT PER PRODUCT '!$C$12</f>
        <v>#DIV/0!</v>
      </c>
      <c r="G23" s="268" t="e">
        <f>D23*'6. WEIGHT PER PRODUCT '!$C$13</f>
        <v>#DIV/0!</v>
      </c>
      <c r="H23" s="268" t="e">
        <f>D23*'6. WEIGHT PER PRODUCT '!$C$14</f>
        <v>#DIV/0!</v>
      </c>
      <c r="I23" s="268" t="e">
        <f>D23*'6. WEIGHT PER PRODUCT '!$C$15</f>
        <v>#DIV/0!</v>
      </c>
      <c r="J23" s="268" t="e">
        <f>D23*'6. WEIGHT PER PRODUCT '!$C$16</f>
        <v>#DIV/0!</v>
      </c>
      <c r="K23" s="268" t="e">
        <f>D23*'6. WEIGHT PER PRODUCT '!$C$17</f>
        <v>#DIV/0!</v>
      </c>
      <c r="L23" s="268" t="e">
        <f t="shared" si="7"/>
        <v>#DIV/0!</v>
      </c>
      <c r="M23" s="268" t="e">
        <f t="shared" si="8"/>
        <v>#DIV/0!</v>
      </c>
      <c r="N23" s="268" t="e">
        <f t="shared" si="9"/>
        <v>#DIV/0!</v>
      </c>
      <c r="O23" s="268" t="e">
        <f t="shared" si="10"/>
        <v>#DIV/0!</v>
      </c>
      <c r="P23" s="268" t="e">
        <f t="shared" si="0"/>
        <v>#DIV/0!</v>
      </c>
      <c r="Q23" s="268" t="e">
        <f t="shared" si="11"/>
        <v>#DIV/0!</v>
      </c>
      <c r="R23" s="268" t="e">
        <f t="shared" si="1"/>
        <v>#DIV/0!</v>
      </c>
      <c r="S23" s="268" t="e">
        <f t="shared" si="13"/>
        <v>#DIV/0!</v>
      </c>
      <c r="T23" s="268" t="e">
        <f t="shared" si="2"/>
        <v>#DIV/0!</v>
      </c>
      <c r="U23" s="268" t="e">
        <f t="shared" si="12"/>
        <v>#DIV/0!</v>
      </c>
      <c r="V23" s="269" t="e">
        <f t="shared" si="3"/>
        <v>#DIV/0!</v>
      </c>
      <c r="W23" s="270" t="e">
        <f t="shared" si="4"/>
        <v>#DIV/0!</v>
      </c>
      <c r="X23" s="270" t="e">
        <f t="shared" si="5"/>
        <v>#DIV/0!</v>
      </c>
      <c r="Y23" s="270" t="e">
        <f t="shared" si="14"/>
        <v>#DIV/0!</v>
      </c>
    </row>
    <row r="24" spans="1:25" ht="25.5" customHeight="1">
      <c r="A24" s="267">
        <v>21</v>
      </c>
      <c r="B24" s="259"/>
      <c r="C24" s="260"/>
      <c r="D24" s="268" t="e">
        <f>'1. Indoor DSLAM'!F24</f>
        <v>#DIV/0!</v>
      </c>
      <c r="E24" s="268" t="e">
        <f>D24*'6. WEIGHT PER PRODUCT '!$C$11</f>
        <v>#DIV/0!</v>
      </c>
      <c r="F24" s="268" t="e">
        <f>D24*'6. WEIGHT PER PRODUCT '!$C$12</f>
        <v>#DIV/0!</v>
      </c>
      <c r="G24" s="268" t="e">
        <f>D24*'6. WEIGHT PER PRODUCT '!$C$13</f>
        <v>#DIV/0!</v>
      </c>
      <c r="H24" s="268" t="e">
        <f>D24*'6. WEIGHT PER PRODUCT '!$C$14</f>
        <v>#DIV/0!</v>
      </c>
      <c r="I24" s="268" t="e">
        <f>D24*'6. WEIGHT PER PRODUCT '!$C$15</f>
        <v>#DIV/0!</v>
      </c>
      <c r="J24" s="268" t="e">
        <f>D24*'6. WEIGHT PER PRODUCT '!$C$16</f>
        <v>#DIV/0!</v>
      </c>
      <c r="K24" s="268" t="e">
        <f>D24*'6. WEIGHT PER PRODUCT '!$C$17</f>
        <v>#DIV/0!</v>
      </c>
      <c r="L24" s="268" t="e">
        <f t="shared" si="7"/>
        <v>#DIV/0!</v>
      </c>
      <c r="M24" s="268" t="e">
        <f t="shared" si="8"/>
        <v>#DIV/0!</v>
      </c>
      <c r="N24" s="268" t="e">
        <f t="shared" si="9"/>
        <v>#DIV/0!</v>
      </c>
      <c r="O24" s="268" t="e">
        <f t="shared" si="10"/>
        <v>#DIV/0!</v>
      </c>
      <c r="P24" s="268" t="e">
        <f t="shared" si="0"/>
        <v>#DIV/0!</v>
      </c>
      <c r="Q24" s="268" t="e">
        <f t="shared" si="11"/>
        <v>#DIV/0!</v>
      </c>
      <c r="R24" s="268" t="e">
        <f t="shared" si="1"/>
        <v>#DIV/0!</v>
      </c>
      <c r="S24" s="268" t="e">
        <f t="shared" si="13"/>
        <v>#DIV/0!</v>
      </c>
      <c r="T24" s="268" t="e">
        <f t="shared" si="2"/>
        <v>#DIV/0!</v>
      </c>
      <c r="U24" s="268" t="e">
        <f t="shared" si="12"/>
        <v>#DIV/0!</v>
      </c>
      <c r="V24" s="269" t="e">
        <f t="shared" si="3"/>
        <v>#DIV/0!</v>
      </c>
      <c r="W24" s="270" t="e">
        <f t="shared" si="4"/>
        <v>#DIV/0!</v>
      </c>
      <c r="X24" s="270" t="e">
        <f t="shared" si="5"/>
        <v>#DIV/0!</v>
      </c>
      <c r="Y24" s="270" t="e">
        <f t="shared" si="14"/>
        <v>#DIV/0!</v>
      </c>
    </row>
    <row r="25" spans="1:25" ht="25.5" customHeight="1">
      <c r="A25" s="267">
        <v>22</v>
      </c>
      <c r="B25" s="259"/>
      <c r="C25" s="260"/>
      <c r="D25" s="268" t="e">
        <f>'1. Indoor DSLAM'!F25</f>
        <v>#DIV/0!</v>
      </c>
      <c r="E25" s="268" t="e">
        <f>D25*'6. WEIGHT PER PRODUCT '!$C$11</f>
        <v>#DIV/0!</v>
      </c>
      <c r="F25" s="268" t="e">
        <f>D25*'6. WEIGHT PER PRODUCT '!$C$12</f>
        <v>#DIV/0!</v>
      </c>
      <c r="G25" s="268" t="e">
        <f>D25*'6. WEIGHT PER PRODUCT '!$C$13</f>
        <v>#DIV/0!</v>
      </c>
      <c r="H25" s="268" t="e">
        <f>D25*'6. WEIGHT PER PRODUCT '!$C$14</f>
        <v>#DIV/0!</v>
      </c>
      <c r="I25" s="268" t="e">
        <f>D25*'6. WEIGHT PER PRODUCT '!$C$15</f>
        <v>#DIV/0!</v>
      </c>
      <c r="J25" s="268" t="e">
        <f>D25*'6. WEIGHT PER PRODUCT '!$C$16</f>
        <v>#DIV/0!</v>
      </c>
      <c r="K25" s="268" t="e">
        <f>D25*'6. WEIGHT PER PRODUCT '!$C$17</f>
        <v>#DIV/0!</v>
      </c>
      <c r="L25" s="268" t="e">
        <f t="shared" si="7"/>
        <v>#DIV/0!</v>
      </c>
      <c r="M25" s="268" t="e">
        <f t="shared" si="8"/>
        <v>#DIV/0!</v>
      </c>
      <c r="N25" s="268" t="e">
        <f t="shared" si="9"/>
        <v>#DIV/0!</v>
      </c>
      <c r="O25" s="268" t="e">
        <f t="shared" si="10"/>
        <v>#DIV/0!</v>
      </c>
      <c r="P25" s="268" t="e">
        <f t="shared" si="0"/>
        <v>#DIV/0!</v>
      </c>
      <c r="Q25" s="268" t="e">
        <f t="shared" si="11"/>
        <v>#DIV/0!</v>
      </c>
      <c r="R25" s="268" t="e">
        <f t="shared" si="1"/>
        <v>#DIV/0!</v>
      </c>
      <c r="S25" s="268" t="e">
        <f t="shared" si="13"/>
        <v>#DIV/0!</v>
      </c>
      <c r="T25" s="268" t="e">
        <f t="shared" si="2"/>
        <v>#DIV/0!</v>
      </c>
      <c r="U25" s="268" t="e">
        <f t="shared" si="12"/>
        <v>#DIV/0!</v>
      </c>
      <c r="V25" s="269" t="e">
        <f t="shared" si="3"/>
        <v>#DIV/0!</v>
      </c>
      <c r="W25" s="270" t="e">
        <f t="shared" si="4"/>
        <v>#DIV/0!</v>
      </c>
      <c r="X25" s="270" t="e">
        <f t="shared" si="5"/>
        <v>#DIV/0!</v>
      </c>
      <c r="Y25" s="270" t="e">
        <f t="shared" si="14"/>
        <v>#DIV/0!</v>
      </c>
    </row>
    <row r="26" spans="1:25" ht="25.5" customHeight="1">
      <c r="A26" s="267">
        <v>23</v>
      </c>
      <c r="B26" s="259"/>
      <c r="C26" s="260"/>
      <c r="D26" s="268" t="e">
        <f>'1. Indoor DSLAM'!F26</f>
        <v>#DIV/0!</v>
      </c>
      <c r="E26" s="268" t="e">
        <f>D26*'6. WEIGHT PER PRODUCT '!$C$11</f>
        <v>#DIV/0!</v>
      </c>
      <c r="F26" s="268" t="e">
        <f>D26*'6. WEIGHT PER PRODUCT '!$C$12</f>
        <v>#DIV/0!</v>
      </c>
      <c r="G26" s="268" t="e">
        <f>D26*'6. WEIGHT PER PRODUCT '!$C$13</f>
        <v>#DIV/0!</v>
      </c>
      <c r="H26" s="268" t="e">
        <f>D26*'6. WEIGHT PER PRODUCT '!$C$14</f>
        <v>#DIV/0!</v>
      </c>
      <c r="I26" s="268" t="e">
        <f>D26*'6. WEIGHT PER PRODUCT '!$C$15</f>
        <v>#DIV/0!</v>
      </c>
      <c r="J26" s="268" t="e">
        <f>D26*'6. WEIGHT PER PRODUCT '!$C$16</f>
        <v>#DIV/0!</v>
      </c>
      <c r="K26" s="268" t="e">
        <f>D26*'6. WEIGHT PER PRODUCT '!$C$17</f>
        <v>#DIV/0!</v>
      </c>
      <c r="L26" s="268" t="e">
        <f t="shared" si="7"/>
        <v>#DIV/0!</v>
      </c>
      <c r="M26" s="268" t="e">
        <f t="shared" si="8"/>
        <v>#DIV/0!</v>
      </c>
      <c r="N26" s="268" t="e">
        <f t="shared" si="9"/>
        <v>#DIV/0!</v>
      </c>
      <c r="O26" s="268" t="e">
        <f t="shared" si="10"/>
        <v>#DIV/0!</v>
      </c>
      <c r="P26" s="268" t="e">
        <f t="shared" si="0"/>
        <v>#DIV/0!</v>
      </c>
      <c r="Q26" s="268" t="e">
        <f t="shared" si="11"/>
        <v>#DIV/0!</v>
      </c>
      <c r="R26" s="268" t="e">
        <f t="shared" si="1"/>
        <v>#DIV/0!</v>
      </c>
      <c r="S26" s="268" t="e">
        <f t="shared" si="13"/>
        <v>#DIV/0!</v>
      </c>
      <c r="T26" s="268" t="e">
        <f t="shared" si="2"/>
        <v>#DIV/0!</v>
      </c>
      <c r="U26" s="268" t="e">
        <f t="shared" si="12"/>
        <v>#DIV/0!</v>
      </c>
      <c r="V26" s="269" t="e">
        <f t="shared" si="3"/>
        <v>#DIV/0!</v>
      </c>
      <c r="W26" s="270" t="e">
        <f t="shared" si="4"/>
        <v>#DIV/0!</v>
      </c>
      <c r="X26" s="270" t="e">
        <f t="shared" si="5"/>
        <v>#DIV/0!</v>
      </c>
      <c r="Y26" s="270" t="e">
        <f t="shared" si="14"/>
        <v>#DIV/0!</v>
      </c>
    </row>
    <row r="27" spans="1:25" ht="25.5" customHeight="1">
      <c r="A27" s="267">
        <v>24</v>
      </c>
      <c r="B27" s="259"/>
      <c r="C27" s="260"/>
      <c r="D27" s="268" t="e">
        <f>'1. Indoor DSLAM'!F27</f>
        <v>#DIV/0!</v>
      </c>
      <c r="E27" s="268" t="e">
        <f>D27*'6. WEIGHT PER PRODUCT '!$C$11</f>
        <v>#DIV/0!</v>
      </c>
      <c r="F27" s="268" t="e">
        <f>D27*'6. WEIGHT PER PRODUCT '!$C$12</f>
        <v>#DIV/0!</v>
      </c>
      <c r="G27" s="268" t="e">
        <f>D27*'6. WEIGHT PER PRODUCT '!$C$13</f>
        <v>#DIV/0!</v>
      </c>
      <c r="H27" s="268" t="e">
        <f>D27*'6. WEIGHT PER PRODUCT '!$C$14</f>
        <v>#DIV/0!</v>
      </c>
      <c r="I27" s="268" t="e">
        <f>D27*'6. WEIGHT PER PRODUCT '!$C$15</f>
        <v>#DIV/0!</v>
      </c>
      <c r="J27" s="268" t="e">
        <f>D27*'6. WEIGHT PER PRODUCT '!$C$16</f>
        <v>#DIV/0!</v>
      </c>
      <c r="K27" s="268" t="e">
        <f>D27*'6. WEIGHT PER PRODUCT '!$C$17</f>
        <v>#DIV/0!</v>
      </c>
      <c r="L27" s="268" t="e">
        <f t="shared" si="7"/>
        <v>#DIV/0!</v>
      </c>
      <c r="M27" s="268" t="e">
        <f t="shared" si="8"/>
        <v>#DIV/0!</v>
      </c>
      <c r="N27" s="268" t="e">
        <f t="shared" si="9"/>
        <v>#DIV/0!</v>
      </c>
      <c r="O27" s="268" t="e">
        <f t="shared" si="10"/>
        <v>#DIV/0!</v>
      </c>
      <c r="P27" s="268" t="e">
        <f t="shared" si="0"/>
        <v>#DIV/0!</v>
      </c>
      <c r="Q27" s="268" t="e">
        <f t="shared" si="11"/>
        <v>#DIV/0!</v>
      </c>
      <c r="R27" s="268" t="e">
        <f t="shared" si="1"/>
        <v>#DIV/0!</v>
      </c>
      <c r="S27" s="268" t="e">
        <f t="shared" si="13"/>
        <v>#DIV/0!</v>
      </c>
      <c r="T27" s="268" t="e">
        <f t="shared" si="2"/>
        <v>#DIV/0!</v>
      </c>
      <c r="U27" s="268" t="e">
        <f t="shared" si="12"/>
        <v>#DIV/0!</v>
      </c>
      <c r="V27" s="269" t="e">
        <f t="shared" si="3"/>
        <v>#DIV/0!</v>
      </c>
      <c r="W27" s="270" t="e">
        <f t="shared" si="4"/>
        <v>#DIV/0!</v>
      </c>
      <c r="X27" s="270" t="e">
        <f t="shared" si="5"/>
        <v>#DIV/0!</v>
      </c>
      <c r="Y27" s="270" t="e">
        <f t="shared" si="14"/>
        <v>#DIV/0!</v>
      </c>
    </row>
    <row r="28" spans="1:25" ht="25.5" customHeight="1">
      <c r="A28" s="267">
        <v>25</v>
      </c>
      <c r="B28" s="259"/>
      <c r="C28" s="260"/>
      <c r="D28" s="268" t="e">
        <f>'1. Indoor DSLAM'!F28</f>
        <v>#DIV/0!</v>
      </c>
      <c r="E28" s="268" t="e">
        <f>D28*'6. WEIGHT PER PRODUCT '!$C$11</f>
        <v>#DIV/0!</v>
      </c>
      <c r="F28" s="268" t="e">
        <f>D28*'6. WEIGHT PER PRODUCT '!$C$12</f>
        <v>#DIV/0!</v>
      </c>
      <c r="G28" s="268" t="e">
        <f>D28*'6. WEIGHT PER PRODUCT '!$C$13</f>
        <v>#DIV/0!</v>
      </c>
      <c r="H28" s="268" t="e">
        <f>D28*'6. WEIGHT PER PRODUCT '!$C$14</f>
        <v>#DIV/0!</v>
      </c>
      <c r="I28" s="268" t="e">
        <f>D28*'6. WEIGHT PER PRODUCT '!$C$15</f>
        <v>#DIV/0!</v>
      </c>
      <c r="J28" s="268" t="e">
        <f>D28*'6. WEIGHT PER PRODUCT '!$C$16</f>
        <v>#DIV/0!</v>
      </c>
      <c r="K28" s="268" t="e">
        <f>D28*'6. WEIGHT PER PRODUCT '!$C$17</f>
        <v>#DIV/0!</v>
      </c>
      <c r="L28" s="268" t="e">
        <f t="shared" si="7"/>
        <v>#DIV/0!</v>
      </c>
      <c r="M28" s="268" t="e">
        <f t="shared" si="8"/>
        <v>#DIV/0!</v>
      </c>
      <c r="N28" s="268" t="e">
        <f t="shared" si="9"/>
        <v>#DIV/0!</v>
      </c>
      <c r="O28" s="268" t="e">
        <f t="shared" si="10"/>
        <v>#DIV/0!</v>
      </c>
      <c r="P28" s="268" t="e">
        <f t="shared" si="0"/>
        <v>#DIV/0!</v>
      </c>
      <c r="Q28" s="268" t="e">
        <f t="shared" si="11"/>
        <v>#DIV/0!</v>
      </c>
      <c r="R28" s="268" t="e">
        <f t="shared" si="1"/>
        <v>#DIV/0!</v>
      </c>
      <c r="S28" s="268" t="e">
        <f t="shared" si="13"/>
        <v>#DIV/0!</v>
      </c>
      <c r="T28" s="268" t="e">
        <f t="shared" si="2"/>
        <v>#DIV/0!</v>
      </c>
      <c r="U28" s="268" t="e">
        <f t="shared" si="12"/>
        <v>#DIV/0!</v>
      </c>
      <c r="V28" s="269" t="e">
        <f t="shared" si="3"/>
        <v>#DIV/0!</v>
      </c>
      <c r="W28" s="270" t="e">
        <f t="shared" si="4"/>
        <v>#DIV/0!</v>
      </c>
      <c r="X28" s="270" t="e">
        <f t="shared" si="5"/>
        <v>#DIV/0!</v>
      </c>
      <c r="Y28" s="270" t="e">
        <f t="shared" si="14"/>
        <v>#DIV/0!</v>
      </c>
    </row>
    <row r="29" spans="1:25" ht="25.5" customHeight="1">
      <c r="A29" s="267">
        <v>26</v>
      </c>
      <c r="B29" s="259"/>
      <c r="C29" s="260"/>
      <c r="D29" s="268" t="e">
        <f>'1. Indoor DSLAM'!F29</f>
        <v>#DIV/0!</v>
      </c>
      <c r="E29" s="268" t="e">
        <f>D29*'6. WEIGHT PER PRODUCT '!$C$11</f>
        <v>#DIV/0!</v>
      </c>
      <c r="F29" s="268" t="e">
        <f>D29*'6. WEIGHT PER PRODUCT '!$C$12</f>
        <v>#DIV/0!</v>
      </c>
      <c r="G29" s="268" t="e">
        <f>D29*'6. WEIGHT PER PRODUCT '!$C$13</f>
        <v>#DIV/0!</v>
      </c>
      <c r="H29" s="268" t="e">
        <f>D29*'6. WEIGHT PER PRODUCT '!$C$14</f>
        <v>#DIV/0!</v>
      </c>
      <c r="I29" s="268" t="e">
        <f>D29*'6. WEIGHT PER PRODUCT '!$C$15</f>
        <v>#DIV/0!</v>
      </c>
      <c r="J29" s="268" t="e">
        <f>D29*'6. WEIGHT PER PRODUCT '!$C$16</f>
        <v>#DIV/0!</v>
      </c>
      <c r="K29" s="268" t="e">
        <f>D29*'6. WEIGHT PER PRODUCT '!$C$17</f>
        <v>#DIV/0!</v>
      </c>
      <c r="L29" s="268" t="e">
        <f t="shared" si="7"/>
        <v>#DIV/0!</v>
      </c>
      <c r="M29" s="268" t="e">
        <f t="shared" si="8"/>
        <v>#DIV/0!</v>
      </c>
      <c r="N29" s="268" t="e">
        <f t="shared" si="9"/>
        <v>#DIV/0!</v>
      </c>
      <c r="O29" s="268" t="e">
        <f t="shared" si="10"/>
        <v>#DIV/0!</v>
      </c>
      <c r="P29" s="268" t="e">
        <f t="shared" si="0"/>
        <v>#DIV/0!</v>
      </c>
      <c r="Q29" s="268" t="e">
        <f t="shared" si="11"/>
        <v>#DIV/0!</v>
      </c>
      <c r="R29" s="268" t="e">
        <f t="shared" si="1"/>
        <v>#DIV/0!</v>
      </c>
      <c r="S29" s="268" t="e">
        <f t="shared" si="13"/>
        <v>#DIV/0!</v>
      </c>
      <c r="T29" s="268" t="e">
        <f t="shared" si="2"/>
        <v>#DIV/0!</v>
      </c>
      <c r="U29" s="268" t="e">
        <f t="shared" si="12"/>
        <v>#DIV/0!</v>
      </c>
      <c r="V29" s="269" t="e">
        <f t="shared" si="3"/>
        <v>#DIV/0!</v>
      </c>
      <c r="W29" s="270" t="e">
        <f t="shared" si="4"/>
        <v>#DIV/0!</v>
      </c>
      <c r="X29" s="270" t="e">
        <f t="shared" si="5"/>
        <v>#DIV/0!</v>
      </c>
      <c r="Y29" s="270" t="e">
        <f t="shared" si="14"/>
        <v>#DIV/0!</v>
      </c>
    </row>
    <row r="30" spans="1:25" ht="25.5" customHeight="1">
      <c r="A30" s="267">
        <v>27</v>
      </c>
      <c r="B30" s="259"/>
      <c r="C30" s="260"/>
      <c r="D30" s="268" t="e">
        <f>'1. Indoor DSLAM'!F30</f>
        <v>#DIV/0!</v>
      </c>
      <c r="E30" s="268" t="e">
        <f>D30*'6. WEIGHT PER PRODUCT '!$C$11</f>
        <v>#DIV/0!</v>
      </c>
      <c r="F30" s="268" t="e">
        <f>D30*'6. WEIGHT PER PRODUCT '!$C$12</f>
        <v>#DIV/0!</v>
      </c>
      <c r="G30" s="268" t="e">
        <f>D30*'6. WEIGHT PER PRODUCT '!$C$13</f>
        <v>#DIV/0!</v>
      </c>
      <c r="H30" s="268" t="e">
        <f>D30*'6. WEIGHT PER PRODUCT '!$C$14</f>
        <v>#DIV/0!</v>
      </c>
      <c r="I30" s="268" t="e">
        <f>D30*'6. WEIGHT PER PRODUCT '!$C$15</f>
        <v>#DIV/0!</v>
      </c>
      <c r="J30" s="268" t="e">
        <f>D30*'6. WEIGHT PER PRODUCT '!$C$16</f>
        <v>#DIV/0!</v>
      </c>
      <c r="K30" s="268" t="e">
        <f>D30*'6. WEIGHT PER PRODUCT '!$C$17</f>
        <v>#DIV/0!</v>
      </c>
      <c r="L30" s="268" t="e">
        <f t="shared" si="7"/>
        <v>#DIV/0!</v>
      </c>
      <c r="M30" s="268" t="e">
        <f t="shared" si="8"/>
        <v>#DIV/0!</v>
      </c>
      <c r="N30" s="268" t="e">
        <f t="shared" si="9"/>
        <v>#DIV/0!</v>
      </c>
      <c r="O30" s="268" t="e">
        <f t="shared" si="10"/>
        <v>#DIV/0!</v>
      </c>
      <c r="P30" s="268" t="e">
        <f t="shared" si="0"/>
        <v>#DIV/0!</v>
      </c>
      <c r="Q30" s="268" t="e">
        <f t="shared" si="11"/>
        <v>#DIV/0!</v>
      </c>
      <c r="R30" s="268" t="e">
        <f t="shared" si="1"/>
        <v>#DIV/0!</v>
      </c>
      <c r="S30" s="268" t="e">
        <f t="shared" si="13"/>
        <v>#DIV/0!</v>
      </c>
      <c r="T30" s="268" t="e">
        <f t="shared" si="2"/>
        <v>#DIV/0!</v>
      </c>
      <c r="U30" s="268" t="e">
        <f t="shared" si="12"/>
        <v>#DIV/0!</v>
      </c>
      <c r="V30" s="269" t="e">
        <f t="shared" si="3"/>
        <v>#DIV/0!</v>
      </c>
      <c r="W30" s="270" t="e">
        <f t="shared" si="4"/>
        <v>#DIV/0!</v>
      </c>
      <c r="X30" s="270" t="e">
        <f t="shared" si="5"/>
        <v>#DIV/0!</v>
      </c>
      <c r="Y30" s="270" t="e">
        <f t="shared" si="14"/>
        <v>#DIV/0!</v>
      </c>
    </row>
    <row r="31" spans="1:25" ht="25.5" customHeight="1">
      <c r="A31" s="267">
        <v>28</v>
      </c>
      <c r="B31" s="259"/>
      <c r="C31" s="260"/>
      <c r="D31" s="268" t="e">
        <f>'1. Indoor DSLAM'!F31</f>
        <v>#DIV/0!</v>
      </c>
      <c r="E31" s="268" t="e">
        <f>D31*'6. WEIGHT PER PRODUCT '!$C$11</f>
        <v>#DIV/0!</v>
      </c>
      <c r="F31" s="268" t="e">
        <f>D31*'6. WEIGHT PER PRODUCT '!$C$12</f>
        <v>#DIV/0!</v>
      </c>
      <c r="G31" s="268" t="e">
        <f>D31*'6. WEIGHT PER PRODUCT '!$C$13</f>
        <v>#DIV/0!</v>
      </c>
      <c r="H31" s="268" t="e">
        <f>D31*'6. WEIGHT PER PRODUCT '!$C$14</f>
        <v>#DIV/0!</v>
      </c>
      <c r="I31" s="268" t="e">
        <f>D31*'6. WEIGHT PER PRODUCT '!$C$15</f>
        <v>#DIV/0!</v>
      </c>
      <c r="J31" s="268" t="e">
        <f>D31*'6. WEIGHT PER PRODUCT '!$C$16</f>
        <v>#DIV/0!</v>
      </c>
      <c r="K31" s="268" t="e">
        <f>D31*'6. WEIGHT PER PRODUCT '!$C$17</f>
        <v>#DIV/0!</v>
      </c>
      <c r="L31" s="268" t="e">
        <f t="shared" si="7"/>
        <v>#DIV/0!</v>
      </c>
      <c r="M31" s="268" t="e">
        <f t="shared" si="8"/>
        <v>#DIV/0!</v>
      </c>
      <c r="N31" s="268" t="e">
        <f t="shared" si="9"/>
        <v>#DIV/0!</v>
      </c>
      <c r="O31" s="268" t="e">
        <f>M31+N31</f>
        <v>#DIV/0!</v>
      </c>
      <c r="P31" s="268" t="e">
        <f t="shared" si="0"/>
        <v>#DIV/0!</v>
      </c>
      <c r="Q31" s="268" t="e">
        <f t="shared" si="11"/>
        <v>#DIV/0!</v>
      </c>
      <c r="R31" s="268" t="e">
        <f t="shared" si="1"/>
        <v>#DIV/0!</v>
      </c>
      <c r="S31" s="268" t="e">
        <f t="shared" si="13"/>
        <v>#DIV/0!</v>
      </c>
      <c r="T31" s="268" t="e">
        <f t="shared" si="2"/>
        <v>#DIV/0!</v>
      </c>
      <c r="U31" s="268" t="e">
        <f t="shared" si="12"/>
        <v>#DIV/0!</v>
      </c>
      <c r="V31" s="269" t="e">
        <f t="shared" si="3"/>
        <v>#DIV/0!</v>
      </c>
      <c r="W31" s="270" t="e">
        <f t="shared" si="4"/>
        <v>#DIV/0!</v>
      </c>
      <c r="X31" s="270" t="e">
        <f t="shared" si="5"/>
        <v>#DIV/0!</v>
      </c>
      <c r="Y31" s="270" t="e">
        <f t="shared" si="14"/>
        <v>#DIV/0!</v>
      </c>
    </row>
    <row r="32" spans="1:25" ht="25.5" customHeight="1">
      <c r="A32" s="267">
        <v>29</v>
      </c>
      <c r="B32" s="259"/>
      <c r="C32" s="260"/>
      <c r="D32" s="268" t="e">
        <f>'1. Indoor DSLAM'!F32</f>
        <v>#DIV/0!</v>
      </c>
      <c r="E32" s="268" t="e">
        <f>D32*'6. WEIGHT PER PRODUCT '!$C$11</f>
        <v>#DIV/0!</v>
      </c>
      <c r="F32" s="268" t="e">
        <f>D32*'6. WEIGHT PER PRODUCT '!$C$12</f>
        <v>#DIV/0!</v>
      </c>
      <c r="G32" s="268" t="e">
        <f>D32*'6. WEIGHT PER PRODUCT '!$C$13</f>
        <v>#DIV/0!</v>
      </c>
      <c r="H32" s="268" t="e">
        <f>D32*'6. WEIGHT PER PRODUCT '!$C$14</f>
        <v>#DIV/0!</v>
      </c>
      <c r="I32" s="268" t="e">
        <f>D32*'6. WEIGHT PER PRODUCT '!$C$15</f>
        <v>#DIV/0!</v>
      </c>
      <c r="J32" s="268" t="e">
        <f>D32*'6. WEIGHT PER PRODUCT '!$C$16</f>
        <v>#DIV/0!</v>
      </c>
      <c r="K32" s="268" t="e">
        <f>D32*'6. WEIGHT PER PRODUCT '!$C$17</f>
        <v>#DIV/0!</v>
      </c>
      <c r="L32" s="268" t="e">
        <f t="shared" si="7"/>
        <v>#DIV/0!</v>
      </c>
      <c r="M32" s="268" t="e">
        <f t="shared" si="8"/>
        <v>#DIV/0!</v>
      </c>
      <c r="N32" s="268" t="e">
        <f t="shared" si="9"/>
        <v>#DIV/0!</v>
      </c>
      <c r="O32" s="268" t="e">
        <f t="shared" si="10"/>
        <v>#DIV/0!</v>
      </c>
      <c r="P32" s="268" t="e">
        <f t="shared" si="0"/>
        <v>#DIV/0!</v>
      </c>
      <c r="Q32" s="268" t="e">
        <f t="shared" si="11"/>
        <v>#DIV/0!</v>
      </c>
      <c r="R32" s="268" t="e">
        <f t="shared" si="1"/>
        <v>#DIV/0!</v>
      </c>
      <c r="S32" s="268" t="e">
        <f t="shared" si="13"/>
        <v>#DIV/0!</v>
      </c>
      <c r="T32" s="268" t="e">
        <f t="shared" si="2"/>
        <v>#DIV/0!</v>
      </c>
      <c r="U32" s="268" t="e">
        <f t="shared" si="12"/>
        <v>#DIV/0!</v>
      </c>
      <c r="V32" s="269" t="e">
        <f t="shared" si="3"/>
        <v>#DIV/0!</v>
      </c>
      <c r="W32" s="270" t="e">
        <f t="shared" si="4"/>
        <v>#DIV/0!</v>
      </c>
      <c r="X32" s="270" t="e">
        <f t="shared" si="5"/>
        <v>#DIV/0!</v>
      </c>
      <c r="Y32" s="270" t="e">
        <f t="shared" si="14"/>
        <v>#DIV/0!</v>
      </c>
    </row>
    <row r="33" spans="1:25" ht="25.5" customHeight="1">
      <c r="A33" s="267">
        <v>30</v>
      </c>
      <c r="B33" s="259"/>
      <c r="C33" s="260"/>
      <c r="D33" s="268" t="e">
        <f>'1. Indoor DSLAM'!F33</f>
        <v>#DIV/0!</v>
      </c>
      <c r="E33" s="268" t="e">
        <f>D33*'6. WEIGHT PER PRODUCT '!$C$11</f>
        <v>#DIV/0!</v>
      </c>
      <c r="F33" s="268" t="e">
        <f>D33*'6. WEIGHT PER PRODUCT '!$C$12</f>
        <v>#DIV/0!</v>
      </c>
      <c r="G33" s="268" t="e">
        <f>D33*'6. WEIGHT PER PRODUCT '!$C$13</f>
        <v>#DIV/0!</v>
      </c>
      <c r="H33" s="268" t="e">
        <f>D33*'6. WEIGHT PER PRODUCT '!$C$14</f>
        <v>#DIV/0!</v>
      </c>
      <c r="I33" s="268" t="e">
        <f>D33*'6. WEIGHT PER PRODUCT '!$C$15</f>
        <v>#DIV/0!</v>
      </c>
      <c r="J33" s="268" t="e">
        <f>D33*'6. WEIGHT PER PRODUCT '!$C$16</f>
        <v>#DIV/0!</v>
      </c>
      <c r="K33" s="268" t="e">
        <f>D33*'6. WEIGHT PER PRODUCT '!$C$17</f>
        <v>#DIV/0!</v>
      </c>
      <c r="L33" s="268" t="e">
        <f t="shared" si="7"/>
        <v>#DIV/0!</v>
      </c>
      <c r="M33" s="268" t="e">
        <f t="shared" si="8"/>
        <v>#DIV/0!</v>
      </c>
      <c r="N33" s="268" t="e">
        <f t="shared" si="9"/>
        <v>#DIV/0!</v>
      </c>
      <c r="O33" s="268" t="e">
        <f t="shared" si="10"/>
        <v>#DIV/0!</v>
      </c>
      <c r="P33" s="268" t="e">
        <f t="shared" si="0"/>
        <v>#DIV/0!</v>
      </c>
      <c r="Q33" s="268" t="e">
        <f t="shared" si="11"/>
        <v>#DIV/0!</v>
      </c>
      <c r="R33" s="268" t="e">
        <f t="shared" si="1"/>
        <v>#DIV/0!</v>
      </c>
      <c r="S33" s="268" t="e">
        <f t="shared" si="13"/>
        <v>#DIV/0!</v>
      </c>
      <c r="T33" s="268" t="e">
        <f t="shared" si="2"/>
        <v>#DIV/0!</v>
      </c>
      <c r="U33" s="268" t="e">
        <f t="shared" si="12"/>
        <v>#DIV/0!</v>
      </c>
      <c r="V33" s="269" t="e">
        <f t="shared" si="3"/>
        <v>#DIV/0!</v>
      </c>
      <c r="W33" s="270" t="e">
        <f t="shared" si="4"/>
        <v>#DIV/0!</v>
      </c>
      <c r="X33" s="270" t="e">
        <f t="shared" si="5"/>
        <v>#DIV/0!</v>
      </c>
      <c r="Y33" s="270" t="e">
        <f t="shared" si="14"/>
        <v>#DIV/0!</v>
      </c>
    </row>
    <row r="34" spans="1:25" ht="25.5" customHeight="1">
      <c r="A34" s="267">
        <v>31</v>
      </c>
      <c r="B34" s="259"/>
      <c r="C34" s="260"/>
      <c r="D34" s="268" t="e">
        <f>'1. Indoor DSLAM'!F34</f>
        <v>#DIV/0!</v>
      </c>
      <c r="E34" s="268" t="e">
        <f>D34*'6. WEIGHT PER PRODUCT '!$C$11</f>
        <v>#DIV/0!</v>
      </c>
      <c r="F34" s="268" t="e">
        <f>D34*'6. WEIGHT PER PRODUCT '!$C$12</f>
        <v>#DIV/0!</v>
      </c>
      <c r="G34" s="268" t="e">
        <f>D34*'6. WEIGHT PER PRODUCT '!$C$13</f>
        <v>#DIV/0!</v>
      </c>
      <c r="H34" s="268" t="e">
        <f>D34*'6. WEIGHT PER PRODUCT '!$C$14</f>
        <v>#DIV/0!</v>
      </c>
      <c r="I34" s="268" t="e">
        <f>D34*'6. WEIGHT PER PRODUCT '!$C$15</f>
        <v>#DIV/0!</v>
      </c>
      <c r="J34" s="268" t="e">
        <f>D34*'6. WEIGHT PER PRODUCT '!$C$16</f>
        <v>#DIV/0!</v>
      </c>
      <c r="K34" s="268" t="e">
        <f>D34*'6. WEIGHT PER PRODUCT '!$C$17</f>
        <v>#DIV/0!</v>
      </c>
      <c r="L34" s="268" t="e">
        <f t="shared" si="7"/>
        <v>#DIV/0!</v>
      </c>
      <c r="M34" s="268" t="e">
        <f t="shared" si="8"/>
        <v>#DIV/0!</v>
      </c>
      <c r="N34" s="268" t="e">
        <f t="shared" si="9"/>
        <v>#DIV/0!</v>
      </c>
      <c r="O34" s="268" t="e">
        <f t="shared" si="10"/>
        <v>#DIV/0!</v>
      </c>
      <c r="P34" s="268" t="e">
        <f t="shared" si="0"/>
        <v>#DIV/0!</v>
      </c>
      <c r="Q34" s="268" t="e">
        <f t="shared" si="11"/>
        <v>#DIV/0!</v>
      </c>
      <c r="R34" s="268" t="e">
        <f t="shared" si="1"/>
        <v>#DIV/0!</v>
      </c>
      <c r="S34" s="268" t="e">
        <f t="shared" si="13"/>
        <v>#DIV/0!</v>
      </c>
      <c r="T34" s="268" t="e">
        <f t="shared" si="2"/>
        <v>#DIV/0!</v>
      </c>
      <c r="U34" s="268" t="e">
        <f t="shared" si="12"/>
        <v>#DIV/0!</v>
      </c>
      <c r="V34" s="269" t="e">
        <f t="shared" si="3"/>
        <v>#DIV/0!</v>
      </c>
      <c r="W34" s="270" t="e">
        <f t="shared" si="4"/>
        <v>#DIV/0!</v>
      </c>
      <c r="X34" s="270" t="e">
        <f t="shared" si="5"/>
        <v>#DIV/0!</v>
      </c>
      <c r="Y34" s="270" t="e">
        <f t="shared" si="14"/>
        <v>#DIV/0!</v>
      </c>
    </row>
    <row r="35" spans="1:25" ht="25.5" customHeight="1">
      <c r="A35" s="267">
        <v>32</v>
      </c>
      <c r="B35" s="261"/>
      <c r="C35" s="262"/>
      <c r="D35" s="268" t="e">
        <f>'1. Indoor DSLAM'!F35</f>
        <v>#DIV/0!</v>
      </c>
      <c r="E35" s="268" t="e">
        <f>D35*'6. WEIGHT PER PRODUCT '!$C$11</f>
        <v>#DIV/0!</v>
      </c>
      <c r="F35" s="268" t="e">
        <f>D35*'6. WEIGHT PER PRODUCT '!$C$12</f>
        <v>#DIV/0!</v>
      </c>
      <c r="G35" s="268" t="e">
        <f>D35*'6. WEIGHT PER PRODUCT '!$C$13</f>
        <v>#DIV/0!</v>
      </c>
      <c r="H35" s="268" t="e">
        <f>D35*'6. WEIGHT PER PRODUCT '!$C$14</f>
        <v>#DIV/0!</v>
      </c>
      <c r="I35" s="268" t="e">
        <f>D35*'6. WEIGHT PER PRODUCT '!$C$15</f>
        <v>#DIV/0!</v>
      </c>
      <c r="J35" s="268" t="e">
        <f>D35*'6. WEIGHT PER PRODUCT '!$C$16</f>
        <v>#DIV/0!</v>
      </c>
      <c r="K35" s="268" t="e">
        <f>D35*'6. WEIGHT PER PRODUCT '!$C$17</f>
        <v>#DIV/0!</v>
      </c>
      <c r="L35" s="268" t="e">
        <f t="shared" si="7"/>
        <v>#DIV/0!</v>
      </c>
      <c r="M35" s="268" t="e">
        <f t="shared" si="8"/>
        <v>#DIV/0!</v>
      </c>
      <c r="N35" s="268" t="e">
        <f t="shared" si="9"/>
        <v>#DIV/0!</v>
      </c>
      <c r="O35" s="268" t="e">
        <f t="shared" si="10"/>
        <v>#DIV/0!</v>
      </c>
      <c r="P35" s="268" t="e">
        <f t="shared" si="0"/>
        <v>#DIV/0!</v>
      </c>
      <c r="Q35" s="268" t="e">
        <f t="shared" si="11"/>
        <v>#DIV/0!</v>
      </c>
      <c r="R35" s="268" t="e">
        <f t="shared" si="1"/>
        <v>#DIV/0!</v>
      </c>
      <c r="S35" s="268" t="e">
        <f t="shared" si="13"/>
        <v>#DIV/0!</v>
      </c>
      <c r="T35" s="268" t="e">
        <f t="shared" si="2"/>
        <v>#DIV/0!</v>
      </c>
      <c r="U35" s="268" t="e">
        <f t="shared" si="12"/>
        <v>#DIV/0!</v>
      </c>
      <c r="V35" s="269" t="e">
        <f t="shared" si="3"/>
        <v>#DIV/0!</v>
      </c>
      <c r="W35" s="270" t="e">
        <f t="shared" si="4"/>
        <v>#DIV/0!</v>
      </c>
      <c r="X35" s="270" t="e">
        <f t="shared" si="5"/>
        <v>#DIV/0!</v>
      </c>
      <c r="Y35" s="270" t="e">
        <f t="shared" si="14"/>
        <v>#DIV/0!</v>
      </c>
    </row>
    <row r="36" spans="1:25" ht="25.5" customHeight="1">
      <c r="A36" s="267">
        <v>33</v>
      </c>
      <c r="B36" s="261"/>
      <c r="C36" s="262"/>
      <c r="D36" s="268" t="e">
        <f>'1. Indoor DSLAM'!F36</f>
        <v>#DIV/0!</v>
      </c>
      <c r="E36" s="268" t="e">
        <f>D36*'6. WEIGHT PER PRODUCT '!$C$11</f>
        <v>#DIV/0!</v>
      </c>
      <c r="F36" s="268" t="e">
        <f>D36*'6. WEIGHT PER PRODUCT '!$C$12</f>
        <v>#DIV/0!</v>
      </c>
      <c r="G36" s="268" t="e">
        <f>D36*'6. WEIGHT PER PRODUCT '!$C$13</f>
        <v>#DIV/0!</v>
      </c>
      <c r="H36" s="268" t="e">
        <f>D36*'6. WEIGHT PER PRODUCT '!$C$14</f>
        <v>#DIV/0!</v>
      </c>
      <c r="I36" s="268" t="e">
        <f>D36*'6. WEIGHT PER PRODUCT '!$C$15</f>
        <v>#DIV/0!</v>
      </c>
      <c r="J36" s="268" t="e">
        <f>D36*'6. WEIGHT PER PRODUCT '!$C$16</f>
        <v>#DIV/0!</v>
      </c>
      <c r="K36" s="268" t="e">
        <f>D36*'6. WEIGHT PER PRODUCT '!$C$17</f>
        <v>#DIV/0!</v>
      </c>
      <c r="L36" s="268" t="e">
        <f t="shared" si="7"/>
        <v>#DIV/0!</v>
      </c>
      <c r="M36" s="268" t="e">
        <f t="shared" si="8"/>
        <v>#DIV/0!</v>
      </c>
      <c r="N36" s="268" t="e">
        <f t="shared" si="9"/>
        <v>#DIV/0!</v>
      </c>
      <c r="O36" s="268" t="e">
        <f t="shared" si="10"/>
        <v>#DIV/0!</v>
      </c>
      <c r="P36" s="268" t="e">
        <f aca="true" t="shared" si="15" ref="P36:P67">VLOOKUP(O36,$AA$4:$AB$13,2,1)</f>
        <v>#DIV/0!</v>
      </c>
      <c r="Q36" s="268" t="e">
        <f t="shared" si="11"/>
        <v>#DIV/0!</v>
      </c>
      <c r="R36" s="268" t="e">
        <f aca="true" t="shared" si="16" ref="R36:R67">IF(Q36&gt;0,VLOOKUP(Q36,$AA$4:$AB$13,2,1),0)</f>
        <v>#DIV/0!</v>
      </c>
      <c r="S36" s="268" t="e">
        <f t="shared" si="13"/>
        <v>#DIV/0!</v>
      </c>
      <c r="T36" s="268" t="e">
        <f aca="true" t="shared" si="17" ref="T36:T67">IF(S36&gt;0,VLOOKUP(S36,$AA$4:$AB$13,2,1),0)</f>
        <v>#DIV/0!</v>
      </c>
      <c r="U36" s="268" t="e">
        <f t="shared" si="12"/>
        <v>#DIV/0!</v>
      </c>
      <c r="V36" s="269" t="e">
        <f aca="true" t="shared" si="18" ref="V36:V67">VLOOKUP(P36,$AB$4:$AD$13,3,1)+VLOOKUP(P36,$AB$4:$AD$13,2,1)/$X$2</f>
        <v>#DIV/0!</v>
      </c>
      <c r="W36" s="270" t="e">
        <f aca="true" t="shared" si="19" ref="W36:W67">IF(R36=0,0,VLOOKUP(R36,$AB$4:$AD$13,3,1)+VLOOKUP(R36,$AB$4:$AD$13,2,1)/$X$2)</f>
        <v>#DIV/0!</v>
      </c>
      <c r="X36" s="270" t="e">
        <f aca="true" t="shared" si="20" ref="X36:X67">IF(T36=0,0,VLOOKUP(T36,$AB$4:$AD$13,3,1)+VLOOKUP(T36,$AB$4:$AD$13,2,1)/$X$2)</f>
        <v>#DIV/0!</v>
      </c>
      <c r="Y36" s="270" t="e">
        <f t="shared" si="14"/>
        <v>#DIV/0!</v>
      </c>
    </row>
    <row r="37" spans="1:25" ht="25.5" customHeight="1">
      <c r="A37" s="267">
        <v>34</v>
      </c>
      <c r="B37" s="259"/>
      <c r="C37" s="260"/>
      <c r="D37" s="268" t="e">
        <f>'1. Indoor DSLAM'!F37</f>
        <v>#DIV/0!</v>
      </c>
      <c r="E37" s="268" t="e">
        <f>D37*'6. WEIGHT PER PRODUCT '!$C$11</f>
        <v>#DIV/0!</v>
      </c>
      <c r="F37" s="268" t="e">
        <f>D37*'6. WEIGHT PER PRODUCT '!$C$12</f>
        <v>#DIV/0!</v>
      </c>
      <c r="G37" s="268" t="e">
        <f>D37*'6. WEIGHT PER PRODUCT '!$C$13</f>
        <v>#DIV/0!</v>
      </c>
      <c r="H37" s="268" t="e">
        <f>D37*'6. WEIGHT PER PRODUCT '!$C$14</f>
        <v>#DIV/0!</v>
      </c>
      <c r="I37" s="268" t="e">
        <f>D37*'6. WEIGHT PER PRODUCT '!$C$15</f>
        <v>#DIV/0!</v>
      </c>
      <c r="J37" s="268" t="e">
        <f>D37*'6. WEIGHT PER PRODUCT '!$C$16</f>
        <v>#DIV/0!</v>
      </c>
      <c r="K37" s="268" t="e">
        <f>D37*'6. WEIGHT PER PRODUCT '!$C$17</f>
        <v>#DIV/0!</v>
      </c>
      <c r="L37" s="268" t="e">
        <f t="shared" si="7"/>
        <v>#DIV/0!</v>
      </c>
      <c r="M37" s="268" t="e">
        <f t="shared" si="8"/>
        <v>#DIV/0!</v>
      </c>
      <c r="N37" s="268" t="e">
        <f t="shared" si="9"/>
        <v>#DIV/0!</v>
      </c>
      <c r="O37" s="268" t="e">
        <f t="shared" si="10"/>
        <v>#DIV/0!</v>
      </c>
      <c r="P37" s="268" t="e">
        <f t="shared" si="15"/>
        <v>#DIV/0!</v>
      </c>
      <c r="Q37" s="268" t="e">
        <f t="shared" si="11"/>
        <v>#DIV/0!</v>
      </c>
      <c r="R37" s="268" t="e">
        <f t="shared" si="16"/>
        <v>#DIV/0!</v>
      </c>
      <c r="S37" s="268" t="e">
        <f t="shared" si="13"/>
        <v>#DIV/0!</v>
      </c>
      <c r="T37" s="268" t="e">
        <f t="shared" si="17"/>
        <v>#DIV/0!</v>
      </c>
      <c r="U37" s="268" t="e">
        <f t="shared" si="12"/>
        <v>#DIV/0!</v>
      </c>
      <c r="V37" s="269" t="e">
        <f t="shared" si="18"/>
        <v>#DIV/0!</v>
      </c>
      <c r="W37" s="270" t="e">
        <f t="shared" si="19"/>
        <v>#DIV/0!</v>
      </c>
      <c r="X37" s="270" t="e">
        <f t="shared" si="20"/>
        <v>#DIV/0!</v>
      </c>
      <c r="Y37" s="270" t="e">
        <f t="shared" si="14"/>
        <v>#DIV/0!</v>
      </c>
    </row>
    <row r="38" spans="1:25" ht="25.5" customHeight="1">
      <c r="A38" s="267">
        <v>35</v>
      </c>
      <c r="B38" s="259"/>
      <c r="C38" s="260"/>
      <c r="D38" s="268" t="e">
        <f>'1. Indoor DSLAM'!F38</f>
        <v>#DIV/0!</v>
      </c>
      <c r="E38" s="268" t="e">
        <f>D38*'6. WEIGHT PER PRODUCT '!$C$11</f>
        <v>#DIV/0!</v>
      </c>
      <c r="F38" s="268" t="e">
        <f>D38*'6. WEIGHT PER PRODUCT '!$C$12</f>
        <v>#DIV/0!</v>
      </c>
      <c r="G38" s="268" t="e">
        <f>D38*'6. WEIGHT PER PRODUCT '!$C$13</f>
        <v>#DIV/0!</v>
      </c>
      <c r="H38" s="268" t="e">
        <f>D38*'6. WEIGHT PER PRODUCT '!$C$14</f>
        <v>#DIV/0!</v>
      </c>
      <c r="I38" s="268" t="e">
        <f>D38*'6. WEIGHT PER PRODUCT '!$C$15</f>
        <v>#DIV/0!</v>
      </c>
      <c r="J38" s="268" t="e">
        <f>D38*'6. WEIGHT PER PRODUCT '!$C$16</f>
        <v>#DIV/0!</v>
      </c>
      <c r="K38" s="268" t="e">
        <f>D38*'6. WEIGHT PER PRODUCT '!$C$17</f>
        <v>#DIV/0!</v>
      </c>
      <c r="L38" s="268" t="e">
        <f t="shared" si="7"/>
        <v>#DIV/0!</v>
      </c>
      <c r="M38" s="268" t="e">
        <f t="shared" si="8"/>
        <v>#DIV/0!</v>
      </c>
      <c r="N38" s="268" t="e">
        <f t="shared" si="9"/>
        <v>#DIV/0!</v>
      </c>
      <c r="O38" s="268" t="e">
        <f t="shared" si="10"/>
        <v>#DIV/0!</v>
      </c>
      <c r="P38" s="268" t="e">
        <f t="shared" si="15"/>
        <v>#DIV/0!</v>
      </c>
      <c r="Q38" s="268" t="e">
        <f t="shared" si="11"/>
        <v>#DIV/0!</v>
      </c>
      <c r="R38" s="268" t="e">
        <f t="shared" si="16"/>
        <v>#DIV/0!</v>
      </c>
      <c r="S38" s="268" t="e">
        <f t="shared" si="13"/>
        <v>#DIV/0!</v>
      </c>
      <c r="T38" s="268" t="e">
        <f t="shared" si="17"/>
        <v>#DIV/0!</v>
      </c>
      <c r="U38" s="268" t="e">
        <f t="shared" si="12"/>
        <v>#DIV/0!</v>
      </c>
      <c r="V38" s="269" t="e">
        <f t="shared" si="18"/>
        <v>#DIV/0!</v>
      </c>
      <c r="W38" s="270" t="e">
        <f t="shared" si="19"/>
        <v>#DIV/0!</v>
      </c>
      <c r="X38" s="270" t="e">
        <f t="shared" si="20"/>
        <v>#DIV/0!</v>
      </c>
      <c r="Y38" s="270" t="e">
        <f t="shared" si="14"/>
        <v>#DIV/0!</v>
      </c>
    </row>
    <row r="39" spans="1:25" ht="25.5" customHeight="1">
      <c r="A39" s="267">
        <v>36</v>
      </c>
      <c r="B39" s="259"/>
      <c r="C39" s="260"/>
      <c r="D39" s="268" t="e">
        <f>'1. Indoor DSLAM'!F39</f>
        <v>#DIV/0!</v>
      </c>
      <c r="E39" s="268" t="e">
        <f>D39*'6. WEIGHT PER PRODUCT '!$C$11</f>
        <v>#DIV/0!</v>
      </c>
      <c r="F39" s="268" t="e">
        <f>D39*'6. WEIGHT PER PRODUCT '!$C$12</f>
        <v>#DIV/0!</v>
      </c>
      <c r="G39" s="268" t="e">
        <f>D39*'6. WEIGHT PER PRODUCT '!$C$13</f>
        <v>#DIV/0!</v>
      </c>
      <c r="H39" s="268" t="e">
        <f>D39*'6. WEIGHT PER PRODUCT '!$C$14</f>
        <v>#DIV/0!</v>
      </c>
      <c r="I39" s="268" t="e">
        <f>D39*'6. WEIGHT PER PRODUCT '!$C$15</f>
        <v>#DIV/0!</v>
      </c>
      <c r="J39" s="268" t="e">
        <f>D39*'6. WEIGHT PER PRODUCT '!$C$16</f>
        <v>#DIV/0!</v>
      </c>
      <c r="K39" s="268" t="e">
        <f>D39*'6. WEIGHT PER PRODUCT '!$C$17</f>
        <v>#DIV/0!</v>
      </c>
      <c r="L39" s="268" t="e">
        <f t="shared" si="7"/>
        <v>#DIV/0!</v>
      </c>
      <c r="M39" s="268" t="e">
        <f t="shared" si="8"/>
        <v>#DIV/0!</v>
      </c>
      <c r="N39" s="268" t="e">
        <f t="shared" si="9"/>
        <v>#DIV/0!</v>
      </c>
      <c r="O39" s="268" t="e">
        <f t="shared" si="10"/>
        <v>#DIV/0!</v>
      </c>
      <c r="P39" s="268" t="e">
        <f t="shared" si="15"/>
        <v>#DIV/0!</v>
      </c>
      <c r="Q39" s="268" t="e">
        <f t="shared" si="11"/>
        <v>#DIV/0!</v>
      </c>
      <c r="R39" s="268" t="e">
        <f t="shared" si="16"/>
        <v>#DIV/0!</v>
      </c>
      <c r="S39" s="268" t="e">
        <f t="shared" si="13"/>
        <v>#DIV/0!</v>
      </c>
      <c r="T39" s="268" t="e">
        <f t="shared" si="17"/>
        <v>#DIV/0!</v>
      </c>
      <c r="U39" s="268" t="e">
        <f t="shared" si="12"/>
        <v>#DIV/0!</v>
      </c>
      <c r="V39" s="269" t="e">
        <f t="shared" si="18"/>
        <v>#DIV/0!</v>
      </c>
      <c r="W39" s="270" t="e">
        <f t="shared" si="19"/>
        <v>#DIV/0!</v>
      </c>
      <c r="X39" s="270" t="e">
        <f t="shared" si="20"/>
        <v>#DIV/0!</v>
      </c>
      <c r="Y39" s="270" t="e">
        <f t="shared" si="14"/>
        <v>#DIV/0!</v>
      </c>
    </row>
    <row r="40" spans="1:25" ht="25.5" customHeight="1">
      <c r="A40" s="267">
        <v>37</v>
      </c>
      <c r="B40" s="259"/>
      <c r="C40" s="260"/>
      <c r="D40" s="268" t="e">
        <f>'1. Indoor DSLAM'!F40</f>
        <v>#DIV/0!</v>
      </c>
      <c r="E40" s="268" t="e">
        <f>D40*'6. WEIGHT PER PRODUCT '!$C$11</f>
        <v>#DIV/0!</v>
      </c>
      <c r="F40" s="268" t="e">
        <f>D40*'6. WEIGHT PER PRODUCT '!$C$12</f>
        <v>#DIV/0!</v>
      </c>
      <c r="G40" s="268" t="e">
        <f>D40*'6. WEIGHT PER PRODUCT '!$C$13</f>
        <v>#DIV/0!</v>
      </c>
      <c r="H40" s="268" t="e">
        <f>D40*'6. WEIGHT PER PRODUCT '!$C$14</f>
        <v>#DIV/0!</v>
      </c>
      <c r="I40" s="268" t="e">
        <f>D40*'6. WEIGHT PER PRODUCT '!$C$15</f>
        <v>#DIV/0!</v>
      </c>
      <c r="J40" s="268" t="e">
        <f>D40*'6. WEIGHT PER PRODUCT '!$C$16</f>
        <v>#DIV/0!</v>
      </c>
      <c r="K40" s="268" t="e">
        <f>D40*'6. WEIGHT PER PRODUCT '!$C$17</f>
        <v>#DIV/0!</v>
      </c>
      <c r="L40" s="268" t="e">
        <f t="shared" si="7"/>
        <v>#DIV/0!</v>
      </c>
      <c r="M40" s="268" t="e">
        <f t="shared" si="8"/>
        <v>#DIV/0!</v>
      </c>
      <c r="N40" s="268" t="e">
        <f t="shared" si="9"/>
        <v>#DIV/0!</v>
      </c>
      <c r="O40" s="268" t="e">
        <f t="shared" si="10"/>
        <v>#DIV/0!</v>
      </c>
      <c r="P40" s="268" t="e">
        <f t="shared" si="15"/>
        <v>#DIV/0!</v>
      </c>
      <c r="Q40" s="268" t="e">
        <f t="shared" si="11"/>
        <v>#DIV/0!</v>
      </c>
      <c r="R40" s="268" t="e">
        <f t="shared" si="16"/>
        <v>#DIV/0!</v>
      </c>
      <c r="S40" s="268" t="e">
        <f t="shared" si="13"/>
        <v>#DIV/0!</v>
      </c>
      <c r="T40" s="268" t="e">
        <f t="shared" si="17"/>
        <v>#DIV/0!</v>
      </c>
      <c r="U40" s="268" t="e">
        <f t="shared" si="12"/>
        <v>#DIV/0!</v>
      </c>
      <c r="V40" s="269" t="e">
        <f t="shared" si="18"/>
        <v>#DIV/0!</v>
      </c>
      <c r="W40" s="270" t="e">
        <f t="shared" si="19"/>
        <v>#DIV/0!</v>
      </c>
      <c r="X40" s="270" t="e">
        <f t="shared" si="20"/>
        <v>#DIV/0!</v>
      </c>
      <c r="Y40" s="270" t="e">
        <f t="shared" si="14"/>
        <v>#DIV/0!</v>
      </c>
    </row>
    <row r="41" spans="1:25" ht="25.5" customHeight="1">
      <c r="A41" s="267">
        <v>38</v>
      </c>
      <c r="B41" s="259"/>
      <c r="C41" s="260"/>
      <c r="D41" s="268" t="e">
        <f>'1. Indoor DSLAM'!F41</f>
        <v>#DIV/0!</v>
      </c>
      <c r="E41" s="268" t="e">
        <f>D41*'6. WEIGHT PER PRODUCT '!$C$11</f>
        <v>#DIV/0!</v>
      </c>
      <c r="F41" s="268" t="e">
        <f>D41*'6. WEIGHT PER PRODUCT '!$C$12</f>
        <v>#DIV/0!</v>
      </c>
      <c r="G41" s="268" t="e">
        <f>D41*'6. WEIGHT PER PRODUCT '!$C$13</f>
        <v>#DIV/0!</v>
      </c>
      <c r="H41" s="268" t="e">
        <f>D41*'6. WEIGHT PER PRODUCT '!$C$14</f>
        <v>#DIV/0!</v>
      </c>
      <c r="I41" s="268" t="e">
        <f>D41*'6. WEIGHT PER PRODUCT '!$C$15</f>
        <v>#DIV/0!</v>
      </c>
      <c r="J41" s="268" t="e">
        <f>D41*'6. WEIGHT PER PRODUCT '!$C$16</f>
        <v>#DIV/0!</v>
      </c>
      <c r="K41" s="268" t="e">
        <f>D41*'6. WEIGHT PER PRODUCT '!$C$17</f>
        <v>#DIV/0!</v>
      </c>
      <c r="L41" s="268" t="e">
        <f t="shared" si="7"/>
        <v>#DIV/0!</v>
      </c>
      <c r="M41" s="268" t="e">
        <f t="shared" si="8"/>
        <v>#DIV/0!</v>
      </c>
      <c r="N41" s="268" t="e">
        <f t="shared" si="9"/>
        <v>#DIV/0!</v>
      </c>
      <c r="O41" s="268" t="e">
        <f t="shared" si="10"/>
        <v>#DIV/0!</v>
      </c>
      <c r="P41" s="268" t="e">
        <f t="shared" si="15"/>
        <v>#DIV/0!</v>
      </c>
      <c r="Q41" s="268" t="e">
        <f t="shared" si="11"/>
        <v>#DIV/0!</v>
      </c>
      <c r="R41" s="268" t="e">
        <f t="shared" si="16"/>
        <v>#DIV/0!</v>
      </c>
      <c r="S41" s="268" t="e">
        <f t="shared" si="13"/>
        <v>#DIV/0!</v>
      </c>
      <c r="T41" s="268" t="e">
        <f t="shared" si="17"/>
        <v>#DIV/0!</v>
      </c>
      <c r="U41" s="268" t="e">
        <f t="shared" si="12"/>
        <v>#DIV/0!</v>
      </c>
      <c r="V41" s="269" t="e">
        <f t="shared" si="18"/>
        <v>#DIV/0!</v>
      </c>
      <c r="W41" s="270" t="e">
        <f t="shared" si="19"/>
        <v>#DIV/0!</v>
      </c>
      <c r="X41" s="270" t="e">
        <f t="shared" si="20"/>
        <v>#DIV/0!</v>
      </c>
      <c r="Y41" s="270" t="e">
        <f t="shared" si="14"/>
        <v>#DIV/0!</v>
      </c>
    </row>
    <row r="42" spans="1:25" ht="25.5" customHeight="1">
      <c r="A42" s="267">
        <v>39</v>
      </c>
      <c r="B42" s="259"/>
      <c r="C42" s="260"/>
      <c r="D42" s="268" t="e">
        <f>'1. Indoor DSLAM'!F42</f>
        <v>#DIV/0!</v>
      </c>
      <c r="E42" s="268" t="e">
        <f>D42*'6. WEIGHT PER PRODUCT '!$C$11</f>
        <v>#DIV/0!</v>
      </c>
      <c r="F42" s="268" t="e">
        <f>D42*'6. WEIGHT PER PRODUCT '!$C$12</f>
        <v>#DIV/0!</v>
      </c>
      <c r="G42" s="268" t="e">
        <f>D42*'6. WEIGHT PER PRODUCT '!$C$13</f>
        <v>#DIV/0!</v>
      </c>
      <c r="H42" s="268" t="e">
        <f>D42*'6. WEIGHT PER PRODUCT '!$C$14</f>
        <v>#DIV/0!</v>
      </c>
      <c r="I42" s="268" t="e">
        <f>D42*'6. WEIGHT PER PRODUCT '!$C$15</f>
        <v>#DIV/0!</v>
      </c>
      <c r="J42" s="268" t="e">
        <f>D42*'6. WEIGHT PER PRODUCT '!$C$16</f>
        <v>#DIV/0!</v>
      </c>
      <c r="K42" s="268" t="e">
        <f>D42*'6. WEIGHT PER PRODUCT '!$C$17</f>
        <v>#DIV/0!</v>
      </c>
      <c r="L42" s="268" t="e">
        <f t="shared" si="7"/>
        <v>#DIV/0!</v>
      </c>
      <c r="M42" s="268" t="e">
        <f t="shared" si="8"/>
        <v>#DIV/0!</v>
      </c>
      <c r="N42" s="268" t="e">
        <f t="shared" si="9"/>
        <v>#DIV/0!</v>
      </c>
      <c r="O42" s="268" t="e">
        <f t="shared" si="10"/>
        <v>#DIV/0!</v>
      </c>
      <c r="P42" s="268" t="e">
        <f t="shared" si="15"/>
        <v>#DIV/0!</v>
      </c>
      <c r="Q42" s="268" t="e">
        <f t="shared" si="11"/>
        <v>#DIV/0!</v>
      </c>
      <c r="R42" s="268" t="e">
        <f t="shared" si="16"/>
        <v>#DIV/0!</v>
      </c>
      <c r="S42" s="268" t="e">
        <f t="shared" si="13"/>
        <v>#DIV/0!</v>
      </c>
      <c r="T42" s="268" t="e">
        <f t="shared" si="17"/>
        <v>#DIV/0!</v>
      </c>
      <c r="U42" s="268" t="e">
        <f t="shared" si="12"/>
        <v>#DIV/0!</v>
      </c>
      <c r="V42" s="269" t="e">
        <f t="shared" si="18"/>
        <v>#DIV/0!</v>
      </c>
      <c r="W42" s="270" t="e">
        <f t="shared" si="19"/>
        <v>#DIV/0!</v>
      </c>
      <c r="X42" s="270" t="e">
        <f t="shared" si="20"/>
        <v>#DIV/0!</v>
      </c>
      <c r="Y42" s="270" t="e">
        <f t="shared" si="14"/>
        <v>#DIV/0!</v>
      </c>
    </row>
    <row r="43" spans="1:25" ht="25.5" customHeight="1">
      <c r="A43" s="267">
        <v>40</v>
      </c>
      <c r="B43" s="259"/>
      <c r="C43" s="260"/>
      <c r="D43" s="268" t="e">
        <f>'1. Indoor DSLAM'!F43</f>
        <v>#DIV/0!</v>
      </c>
      <c r="E43" s="268" t="e">
        <f>D43*'6. WEIGHT PER PRODUCT '!$C$11</f>
        <v>#DIV/0!</v>
      </c>
      <c r="F43" s="268" t="e">
        <f>D43*'6. WEIGHT PER PRODUCT '!$C$12</f>
        <v>#DIV/0!</v>
      </c>
      <c r="G43" s="268" t="e">
        <f>D43*'6. WEIGHT PER PRODUCT '!$C$13</f>
        <v>#DIV/0!</v>
      </c>
      <c r="H43" s="268" t="e">
        <f>D43*'6. WEIGHT PER PRODUCT '!$C$14</f>
        <v>#DIV/0!</v>
      </c>
      <c r="I43" s="268" t="e">
        <f>D43*'6. WEIGHT PER PRODUCT '!$C$15</f>
        <v>#DIV/0!</v>
      </c>
      <c r="J43" s="268" t="e">
        <f>D43*'6. WEIGHT PER PRODUCT '!$C$16</f>
        <v>#DIV/0!</v>
      </c>
      <c r="K43" s="268" t="e">
        <f>D43*'6. WEIGHT PER PRODUCT '!$C$17</f>
        <v>#DIV/0!</v>
      </c>
      <c r="L43" s="268" t="e">
        <f t="shared" si="7"/>
        <v>#DIV/0!</v>
      </c>
      <c r="M43" s="268" t="e">
        <f t="shared" si="8"/>
        <v>#DIV/0!</v>
      </c>
      <c r="N43" s="268" t="e">
        <f t="shared" si="9"/>
        <v>#DIV/0!</v>
      </c>
      <c r="O43" s="268" t="e">
        <f t="shared" si="10"/>
        <v>#DIV/0!</v>
      </c>
      <c r="P43" s="268" t="e">
        <f t="shared" si="15"/>
        <v>#DIV/0!</v>
      </c>
      <c r="Q43" s="268" t="e">
        <f t="shared" si="11"/>
        <v>#DIV/0!</v>
      </c>
      <c r="R43" s="268" t="e">
        <f t="shared" si="16"/>
        <v>#DIV/0!</v>
      </c>
      <c r="S43" s="268" t="e">
        <f t="shared" si="13"/>
        <v>#DIV/0!</v>
      </c>
      <c r="T43" s="268" t="e">
        <f t="shared" si="17"/>
        <v>#DIV/0!</v>
      </c>
      <c r="U43" s="268" t="e">
        <f t="shared" si="12"/>
        <v>#DIV/0!</v>
      </c>
      <c r="V43" s="269" t="e">
        <f t="shared" si="18"/>
        <v>#DIV/0!</v>
      </c>
      <c r="W43" s="270" t="e">
        <f t="shared" si="19"/>
        <v>#DIV/0!</v>
      </c>
      <c r="X43" s="270" t="e">
        <f t="shared" si="20"/>
        <v>#DIV/0!</v>
      </c>
      <c r="Y43" s="270" t="e">
        <f t="shared" si="14"/>
        <v>#DIV/0!</v>
      </c>
    </row>
    <row r="44" spans="1:25" ht="25.5" customHeight="1">
      <c r="A44" s="267">
        <v>41</v>
      </c>
      <c r="B44" s="259"/>
      <c r="C44" s="260"/>
      <c r="D44" s="268" t="e">
        <f>'1. Indoor DSLAM'!F44</f>
        <v>#DIV/0!</v>
      </c>
      <c r="E44" s="268" t="e">
        <f>D44*'6. WEIGHT PER PRODUCT '!$C$11</f>
        <v>#DIV/0!</v>
      </c>
      <c r="F44" s="268" t="e">
        <f>D44*'6. WEIGHT PER PRODUCT '!$C$12</f>
        <v>#DIV/0!</v>
      </c>
      <c r="G44" s="268" t="e">
        <f>D44*'6. WEIGHT PER PRODUCT '!$C$13</f>
        <v>#DIV/0!</v>
      </c>
      <c r="H44" s="268" t="e">
        <f>D44*'6. WEIGHT PER PRODUCT '!$C$14</f>
        <v>#DIV/0!</v>
      </c>
      <c r="I44" s="268" t="e">
        <f>D44*'6. WEIGHT PER PRODUCT '!$C$15</f>
        <v>#DIV/0!</v>
      </c>
      <c r="J44" s="268" t="e">
        <f>D44*'6. WEIGHT PER PRODUCT '!$C$16</f>
        <v>#DIV/0!</v>
      </c>
      <c r="K44" s="268" t="e">
        <f>D44*'6. WEIGHT PER PRODUCT '!$C$17</f>
        <v>#DIV/0!</v>
      </c>
      <c r="L44" s="268" t="e">
        <f t="shared" si="7"/>
        <v>#DIV/0!</v>
      </c>
      <c r="M44" s="268" t="e">
        <f t="shared" si="8"/>
        <v>#DIV/0!</v>
      </c>
      <c r="N44" s="268" t="e">
        <f t="shared" si="9"/>
        <v>#DIV/0!</v>
      </c>
      <c r="O44" s="268" t="e">
        <f>M44+N44</f>
        <v>#DIV/0!</v>
      </c>
      <c r="P44" s="268" t="e">
        <f t="shared" si="15"/>
        <v>#DIV/0!</v>
      </c>
      <c r="Q44" s="268" t="e">
        <f t="shared" si="11"/>
        <v>#DIV/0!</v>
      </c>
      <c r="R44" s="268" t="e">
        <f t="shared" si="16"/>
        <v>#DIV/0!</v>
      </c>
      <c r="S44" s="268" t="e">
        <f t="shared" si="13"/>
        <v>#DIV/0!</v>
      </c>
      <c r="T44" s="268" t="e">
        <f t="shared" si="17"/>
        <v>#DIV/0!</v>
      </c>
      <c r="U44" s="268" t="e">
        <f t="shared" si="12"/>
        <v>#DIV/0!</v>
      </c>
      <c r="V44" s="269" t="e">
        <f t="shared" si="18"/>
        <v>#DIV/0!</v>
      </c>
      <c r="W44" s="270" t="e">
        <f t="shared" si="19"/>
        <v>#DIV/0!</v>
      </c>
      <c r="X44" s="270" t="e">
        <f t="shared" si="20"/>
        <v>#DIV/0!</v>
      </c>
      <c r="Y44" s="270" t="e">
        <f t="shared" si="14"/>
        <v>#DIV/0!</v>
      </c>
    </row>
    <row r="45" spans="1:25" ht="25.5" customHeight="1">
      <c r="A45" s="267">
        <v>42</v>
      </c>
      <c r="B45" s="259"/>
      <c r="C45" s="260"/>
      <c r="D45" s="268" t="e">
        <f>'1. Indoor DSLAM'!F45</f>
        <v>#DIV/0!</v>
      </c>
      <c r="E45" s="268" t="e">
        <f>D45*'6. WEIGHT PER PRODUCT '!$C$11</f>
        <v>#DIV/0!</v>
      </c>
      <c r="F45" s="268" t="e">
        <f>D45*'6. WEIGHT PER PRODUCT '!$C$12</f>
        <v>#DIV/0!</v>
      </c>
      <c r="G45" s="268" t="e">
        <f>D45*'6. WEIGHT PER PRODUCT '!$C$13</f>
        <v>#DIV/0!</v>
      </c>
      <c r="H45" s="268" t="e">
        <f>D45*'6. WEIGHT PER PRODUCT '!$C$14</f>
        <v>#DIV/0!</v>
      </c>
      <c r="I45" s="268" t="e">
        <f>D45*'6. WEIGHT PER PRODUCT '!$C$15</f>
        <v>#DIV/0!</v>
      </c>
      <c r="J45" s="268" t="e">
        <f>D45*'6. WEIGHT PER PRODUCT '!$C$16</f>
        <v>#DIV/0!</v>
      </c>
      <c r="K45" s="268" t="e">
        <f>D45*'6. WEIGHT PER PRODUCT '!$C$17</f>
        <v>#DIV/0!</v>
      </c>
      <c r="L45" s="268" t="e">
        <f t="shared" si="7"/>
        <v>#DIV/0!</v>
      </c>
      <c r="M45" s="268" t="e">
        <f t="shared" si="8"/>
        <v>#DIV/0!</v>
      </c>
      <c r="N45" s="268" t="e">
        <f t="shared" si="9"/>
        <v>#DIV/0!</v>
      </c>
      <c r="O45" s="268" t="e">
        <f t="shared" si="10"/>
        <v>#DIV/0!</v>
      </c>
      <c r="P45" s="268" t="e">
        <f t="shared" si="15"/>
        <v>#DIV/0!</v>
      </c>
      <c r="Q45" s="268" t="e">
        <f t="shared" si="11"/>
        <v>#DIV/0!</v>
      </c>
      <c r="R45" s="268" t="e">
        <f t="shared" si="16"/>
        <v>#DIV/0!</v>
      </c>
      <c r="S45" s="268" t="e">
        <f t="shared" si="13"/>
        <v>#DIV/0!</v>
      </c>
      <c r="T45" s="268" t="e">
        <f t="shared" si="17"/>
        <v>#DIV/0!</v>
      </c>
      <c r="U45" s="268" t="e">
        <f t="shared" si="12"/>
        <v>#DIV/0!</v>
      </c>
      <c r="V45" s="269" t="e">
        <f t="shared" si="18"/>
        <v>#DIV/0!</v>
      </c>
      <c r="W45" s="270" t="e">
        <f t="shared" si="19"/>
        <v>#DIV/0!</v>
      </c>
      <c r="X45" s="270" t="e">
        <f t="shared" si="20"/>
        <v>#DIV/0!</v>
      </c>
      <c r="Y45" s="270" t="e">
        <f t="shared" si="14"/>
        <v>#DIV/0!</v>
      </c>
    </row>
    <row r="46" spans="1:25" ht="25.5" customHeight="1">
      <c r="A46" s="267">
        <v>43</v>
      </c>
      <c r="B46" s="259"/>
      <c r="C46" s="260"/>
      <c r="D46" s="268" t="e">
        <f>'1. Indoor DSLAM'!F46</f>
        <v>#DIV/0!</v>
      </c>
      <c r="E46" s="268" t="e">
        <f>D46*'6. WEIGHT PER PRODUCT '!$C$11</f>
        <v>#DIV/0!</v>
      </c>
      <c r="F46" s="268" t="e">
        <f>D46*'6. WEIGHT PER PRODUCT '!$C$12</f>
        <v>#DIV/0!</v>
      </c>
      <c r="G46" s="268" t="e">
        <f>D46*'6. WEIGHT PER PRODUCT '!$C$13</f>
        <v>#DIV/0!</v>
      </c>
      <c r="H46" s="268" t="e">
        <f>D46*'6. WEIGHT PER PRODUCT '!$C$14</f>
        <v>#DIV/0!</v>
      </c>
      <c r="I46" s="268" t="e">
        <f>D46*'6. WEIGHT PER PRODUCT '!$C$15</f>
        <v>#DIV/0!</v>
      </c>
      <c r="J46" s="268" t="e">
        <f>D46*'6. WEIGHT PER PRODUCT '!$C$16</f>
        <v>#DIV/0!</v>
      </c>
      <c r="K46" s="268" t="e">
        <f>D46*'6. WEIGHT PER PRODUCT '!$C$17</f>
        <v>#DIV/0!</v>
      </c>
      <c r="L46" s="268" t="e">
        <f t="shared" si="7"/>
        <v>#DIV/0!</v>
      </c>
      <c r="M46" s="268" t="e">
        <f t="shared" si="8"/>
        <v>#DIV/0!</v>
      </c>
      <c r="N46" s="268" t="e">
        <f t="shared" si="9"/>
        <v>#DIV/0!</v>
      </c>
      <c r="O46" s="268" t="e">
        <f t="shared" si="10"/>
        <v>#DIV/0!</v>
      </c>
      <c r="P46" s="268" t="e">
        <f t="shared" si="15"/>
        <v>#DIV/0!</v>
      </c>
      <c r="Q46" s="268" t="e">
        <f t="shared" si="11"/>
        <v>#DIV/0!</v>
      </c>
      <c r="R46" s="268" t="e">
        <f t="shared" si="16"/>
        <v>#DIV/0!</v>
      </c>
      <c r="S46" s="268" t="e">
        <f t="shared" si="13"/>
        <v>#DIV/0!</v>
      </c>
      <c r="T46" s="268" t="e">
        <f t="shared" si="17"/>
        <v>#DIV/0!</v>
      </c>
      <c r="U46" s="268" t="e">
        <f t="shared" si="12"/>
        <v>#DIV/0!</v>
      </c>
      <c r="V46" s="269" t="e">
        <f t="shared" si="18"/>
        <v>#DIV/0!</v>
      </c>
      <c r="W46" s="270" t="e">
        <f t="shared" si="19"/>
        <v>#DIV/0!</v>
      </c>
      <c r="X46" s="270" t="e">
        <f t="shared" si="20"/>
        <v>#DIV/0!</v>
      </c>
      <c r="Y46" s="270" t="e">
        <f t="shared" si="14"/>
        <v>#DIV/0!</v>
      </c>
    </row>
    <row r="47" spans="1:25" ht="25.5" customHeight="1">
      <c r="A47" s="267">
        <v>44</v>
      </c>
      <c r="B47" s="259"/>
      <c r="C47" s="260"/>
      <c r="D47" s="268" t="e">
        <f>'1. Indoor DSLAM'!F47</f>
        <v>#DIV/0!</v>
      </c>
      <c r="E47" s="268" t="e">
        <f>D47*'6. WEIGHT PER PRODUCT '!$C$11</f>
        <v>#DIV/0!</v>
      </c>
      <c r="F47" s="268" t="e">
        <f>D47*'6. WEIGHT PER PRODUCT '!$C$12</f>
        <v>#DIV/0!</v>
      </c>
      <c r="G47" s="268" t="e">
        <f>D47*'6. WEIGHT PER PRODUCT '!$C$13</f>
        <v>#DIV/0!</v>
      </c>
      <c r="H47" s="268" t="e">
        <f>D47*'6. WEIGHT PER PRODUCT '!$C$14</f>
        <v>#DIV/0!</v>
      </c>
      <c r="I47" s="268" t="e">
        <f>D47*'6. WEIGHT PER PRODUCT '!$C$15</f>
        <v>#DIV/0!</v>
      </c>
      <c r="J47" s="268" t="e">
        <f>D47*'6. WEIGHT PER PRODUCT '!$C$16</f>
        <v>#DIV/0!</v>
      </c>
      <c r="K47" s="268" t="e">
        <f>D47*'6. WEIGHT PER PRODUCT '!$C$17</f>
        <v>#DIV/0!</v>
      </c>
      <c r="L47" s="268" t="e">
        <f t="shared" si="7"/>
        <v>#DIV/0!</v>
      </c>
      <c r="M47" s="268" t="e">
        <f t="shared" si="8"/>
        <v>#DIV/0!</v>
      </c>
      <c r="N47" s="268" t="e">
        <f t="shared" si="9"/>
        <v>#DIV/0!</v>
      </c>
      <c r="O47" s="268" t="e">
        <f t="shared" si="10"/>
        <v>#DIV/0!</v>
      </c>
      <c r="P47" s="268" t="e">
        <f t="shared" si="15"/>
        <v>#DIV/0!</v>
      </c>
      <c r="Q47" s="268" t="e">
        <f t="shared" si="11"/>
        <v>#DIV/0!</v>
      </c>
      <c r="R47" s="268" t="e">
        <f t="shared" si="16"/>
        <v>#DIV/0!</v>
      </c>
      <c r="S47" s="268" t="e">
        <f t="shared" si="13"/>
        <v>#DIV/0!</v>
      </c>
      <c r="T47" s="268" t="e">
        <f t="shared" si="17"/>
        <v>#DIV/0!</v>
      </c>
      <c r="U47" s="268" t="e">
        <f t="shared" si="12"/>
        <v>#DIV/0!</v>
      </c>
      <c r="V47" s="269" t="e">
        <f t="shared" si="18"/>
        <v>#DIV/0!</v>
      </c>
      <c r="W47" s="270" t="e">
        <f t="shared" si="19"/>
        <v>#DIV/0!</v>
      </c>
      <c r="X47" s="270" t="e">
        <f t="shared" si="20"/>
        <v>#DIV/0!</v>
      </c>
      <c r="Y47" s="270" t="e">
        <f t="shared" si="14"/>
        <v>#DIV/0!</v>
      </c>
    </row>
    <row r="48" spans="1:25" ht="25.5" customHeight="1">
      <c r="A48" s="267">
        <v>45</v>
      </c>
      <c r="B48" s="259"/>
      <c r="C48" s="260"/>
      <c r="D48" s="268" t="e">
        <f>'1. Indoor DSLAM'!F48</f>
        <v>#DIV/0!</v>
      </c>
      <c r="E48" s="268" t="e">
        <f>D48*'6. WEIGHT PER PRODUCT '!$C$11</f>
        <v>#DIV/0!</v>
      </c>
      <c r="F48" s="268" t="e">
        <f>D48*'6. WEIGHT PER PRODUCT '!$C$12</f>
        <v>#DIV/0!</v>
      </c>
      <c r="G48" s="268" t="e">
        <f>D48*'6. WEIGHT PER PRODUCT '!$C$13</f>
        <v>#DIV/0!</v>
      </c>
      <c r="H48" s="268" t="e">
        <f>D48*'6. WEIGHT PER PRODUCT '!$C$14</f>
        <v>#DIV/0!</v>
      </c>
      <c r="I48" s="268" t="e">
        <f>D48*'6. WEIGHT PER PRODUCT '!$C$15</f>
        <v>#DIV/0!</v>
      </c>
      <c r="J48" s="268" t="e">
        <f>D48*'6. WEIGHT PER PRODUCT '!$C$16</f>
        <v>#DIV/0!</v>
      </c>
      <c r="K48" s="268" t="e">
        <f>D48*'6. WEIGHT PER PRODUCT '!$C$17</f>
        <v>#DIV/0!</v>
      </c>
      <c r="L48" s="268" t="e">
        <f t="shared" si="7"/>
        <v>#DIV/0!</v>
      </c>
      <c r="M48" s="268" t="e">
        <f t="shared" si="8"/>
        <v>#DIV/0!</v>
      </c>
      <c r="N48" s="268" t="e">
        <f t="shared" si="9"/>
        <v>#DIV/0!</v>
      </c>
      <c r="O48" s="268" t="e">
        <f t="shared" si="10"/>
        <v>#DIV/0!</v>
      </c>
      <c r="P48" s="268" t="e">
        <f t="shared" si="15"/>
        <v>#DIV/0!</v>
      </c>
      <c r="Q48" s="268" t="e">
        <f t="shared" si="11"/>
        <v>#DIV/0!</v>
      </c>
      <c r="R48" s="268" t="e">
        <f t="shared" si="16"/>
        <v>#DIV/0!</v>
      </c>
      <c r="S48" s="268" t="e">
        <f t="shared" si="13"/>
        <v>#DIV/0!</v>
      </c>
      <c r="T48" s="268" t="e">
        <f t="shared" si="17"/>
        <v>#DIV/0!</v>
      </c>
      <c r="U48" s="268" t="e">
        <f t="shared" si="12"/>
        <v>#DIV/0!</v>
      </c>
      <c r="V48" s="269" t="e">
        <f t="shared" si="18"/>
        <v>#DIV/0!</v>
      </c>
      <c r="W48" s="270" t="e">
        <f t="shared" si="19"/>
        <v>#DIV/0!</v>
      </c>
      <c r="X48" s="270" t="e">
        <f t="shared" si="20"/>
        <v>#DIV/0!</v>
      </c>
      <c r="Y48" s="270" t="e">
        <f t="shared" si="14"/>
        <v>#DIV/0!</v>
      </c>
    </row>
    <row r="49" spans="1:25" ht="25.5" customHeight="1">
      <c r="A49" s="267">
        <v>46</v>
      </c>
      <c r="B49" s="259"/>
      <c r="C49" s="260"/>
      <c r="D49" s="268" t="e">
        <f>'1. Indoor DSLAM'!F49</f>
        <v>#DIV/0!</v>
      </c>
      <c r="E49" s="268" t="e">
        <f>D49*'6. WEIGHT PER PRODUCT '!$C$11</f>
        <v>#DIV/0!</v>
      </c>
      <c r="F49" s="268" t="e">
        <f>D49*'6. WEIGHT PER PRODUCT '!$C$12</f>
        <v>#DIV/0!</v>
      </c>
      <c r="G49" s="268" t="e">
        <f>D49*'6. WEIGHT PER PRODUCT '!$C$13</f>
        <v>#DIV/0!</v>
      </c>
      <c r="H49" s="268" t="e">
        <f>D49*'6. WEIGHT PER PRODUCT '!$C$14</f>
        <v>#DIV/0!</v>
      </c>
      <c r="I49" s="268" t="e">
        <f>D49*'6. WEIGHT PER PRODUCT '!$C$15</f>
        <v>#DIV/0!</v>
      </c>
      <c r="J49" s="268" t="e">
        <f>D49*'6. WEIGHT PER PRODUCT '!$C$16</f>
        <v>#DIV/0!</v>
      </c>
      <c r="K49" s="268" t="e">
        <f>D49*'6. WEIGHT PER PRODUCT '!$C$17</f>
        <v>#DIV/0!</v>
      </c>
      <c r="L49" s="268" t="e">
        <f t="shared" si="7"/>
        <v>#DIV/0!</v>
      </c>
      <c r="M49" s="268" t="e">
        <f t="shared" si="8"/>
        <v>#DIV/0!</v>
      </c>
      <c r="N49" s="268" t="e">
        <f t="shared" si="9"/>
        <v>#DIV/0!</v>
      </c>
      <c r="O49" s="268" t="e">
        <f t="shared" si="10"/>
        <v>#DIV/0!</v>
      </c>
      <c r="P49" s="268" t="e">
        <f t="shared" si="15"/>
        <v>#DIV/0!</v>
      </c>
      <c r="Q49" s="268" t="e">
        <f t="shared" si="11"/>
        <v>#DIV/0!</v>
      </c>
      <c r="R49" s="268" t="e">
        <f t="shared" si="16"/>
        <v>#DIV/0!</v>
      </c>
      <c r="S49" s="268" t="e">
        <f t="shared" si="13"/>
        <v>#DIV/0!</v>
      </c>
      <c r="T49" s="268" t="e">
        <f t="shared" si="17"/>
        <v>#DIV/0!</v>
      </c>
      <c r="U49" s="268" t="e">
        <f t="shared" si="12"/>
        <v>#DIV/0!</v>
      </c>
      <c r="V49" s="269" t="e">
        <f t="shared" si="18"/>
        <v>#DIV/0!</v>
      </c>
      <c r="W49" s="270" t="e">
        <f t="shared" si="19"/>
        <v>#DIV/0!</v>
      </c>
      <c r="X49" s="270" t="e">
        <f t="shared" si="20"/>
        <v>#DIV/0!</v>
      </c>
      <c r="Y49" s="270" t="e">
        <f t="shared" si="14"/>
        <v>#DIV/0!</v>
      </c>
    </row>
    <row r="50" spans="1:25" ht="25.5" customHeight="1">
      <c r="A50" s="267">
        <v>47</v>
      </c>
      <c r="B50" s="259"/>
      <c r="C50" s="260"/>
      <c r="D50" s="268" t="e">
        <f>'1. Indoor DSLAM'!F50</f>
        <v>#DIV/0!</v>
      </c>
      <c r="E50" s="268" t="e">
        <f>D50*'6. WEIGHT PER PRODUCT '!$C$11</f>
        <v>#DIV/0!</v>
      </c>
      <c r="F50" s="268" t="e">
        <f>D50*'6. WEIGHT PER PRODUCT '!$C$12</f>
        <v>#DIV/0!</v>
      </c>
      <c r="G50" s="268" t="e">
        <f>D50*'6. WEIGHT PER PRODUCT '!$C$13</f>
        <v>#DIV/0!</v>
      </c>
      <c r="H50" s="268" t="e">
        <f>D50*'6. WEIGHT PER PRODUCT '!$C$14</f>
        <v>#DIV/0!</v>
      </c>
      <c r="I50" s="268" t="e">
        <f>D50*'6. WEIGHT PER PRODUCT '!$C$15</f>
        <v>#DIV/0!</v>
      </c>
      <c r="J50" s="268" t="e">
        <f>D50*'6. WEIGHT PER PRODUCT '!$C$16</f>
        <v>#DIV/0!</v>
      </c>
      <c r="K50" s="268" t="e">
        <f>D50*'6. WEIGHT PER PRODUCT '!$C$17</f>
        <v>#DIV/0!</v>
      </c>
      <c r="L50" s="268" t="e">
        <f t="shared" si="7"/>
        <v>#DIV/0!</v>
      </c>
      <c r="M50" s="268" t="e">
        <f t="shared" si="8"/>
        <v>#DIV/0!</v>
      </c>
      <c r="N50" s="268" t="e">
        <f t="shared" si="9"/>
        <v>#DIV/0!</v>
      </c>
      <c r="O50" s="268" t="e">
        <f t="shared" si="10"/>
        <v>#DIV/0!</v>
      </c>
      <c r="P50" s="268" t="e">
        <f t="shared" si="15"/>
        <v>#DIV/0!</v>
      </c>
      <c r="Q50" s="268" t="e">
        <f t="shared" si="11"/>
        <v>#DIV/0!</v>
      </c>
      <c r="R50" s="268" t="e">
        <f t="shared" si="16"/>
        <v>#DIV/0!</v>
      </c>
      <c r="S50" s="268" t="e">
        <f t="shared" si="13"/>
        <v>#DIV/0!</v>
      </c>
      <c r="T50" s="268" t="e">
        <f t="shared" si="17"/>
        <v>#DIV/0!</v>
      </c>
      <c r="U50" s="268" t="e">
        <f t="shared" si="12"/>
        <v>#DIV/0!</v>
      </c>
      <c r="V50" s="269" t="e">
        <f t="shared" si="18"/>
        <v>#DIV/0!</v>
      </c>
      <c r="W50" s="270" t="e">
        <f t="shared" si="19"/>
        <v>#DIV/0!</v>
      </c>
      <c r="X50" s="270" t="e">
        <f t="shared" si="20"/>
        <v>#DIV/0!</v>
      </c>
      <c r="Y50" s="270" t="e">
        <f t="shared" si="14"/>
        <v>#DIV/0!</v>
      </c>
    </row>
    <row r="51" spans="1:25" ht="25.5" customHeight="1">
      <c r="A51" s="267">
        <v>48</v>
      </c>
      <c r="B51" s="259"/>
      <c r="C51" s="260"/>
      <c r="D51" s="268" t="e">
        <f>'1. Indoor DSLAM'!F51</f>
        <v>#DIV/0!</v>
      </c>
      <c r="E51" s="268" t="e">
        <f>D51*'6. WEIGHT PER PRODUCT '!$C$11</f>
        <v>#DIV/0!</v>
      </c>
      <c r="F51" s="268" t="e">
        <f>D51*'6. WEIGHT PER PRODUCT '!$C$12</f>
        <v>#DIV/0!</v>
      </c>
      <c r="G51" s="268" t="e">
        <f>D51*'6. WEIGHT PER PRODUCT '!$C$13</f>
        <v>#DIV/0!</v>
      </c>
      <c r="H51" s="268" t="e">
        <f>D51*'6. WEIGHT PER PRODUCT '!$C$14</f>
        <v>#DIV/0!</v>
      </c>
      <c r="I51" s="268" t="e">
        <f>D51*'6. WEIGHT PER PRODUCT '!$C$15</f>
        <v>#DIV/0!</v>
      </c>
      <c r="J51" s="268" t="e">
        <f>D51*'6. WEIGHT PER PRODUCT '!$C$16</f>
        <v>#DIV/0!</v>
      </c>
      <c r="K51" s="268" t="e">
        <f>D51*'6. WEIGHT PER PRODUCT '!$C$17</f>
        <v>#DIV/0!</v>
      </c>
      <c r="L51" s="268" t="e">
        <f t="shared" si="7"/>
        <v>#DIV/0!</v>
      </c>
      <c r="M51" s="268" t="e">
        <f t="shared" si="8"/>
        <v>#DIV/0!</v>
      </c>
      <c r="N51" s="268" t="e">
        <f t="shared" si="9"/>
        <v>#DIV/0!</v>
      </c>
      <c r="O51" s="268" t="e">
        <f t="shared" si="10"/>
        <v>#DIV/0!</v>
      </c>
      <c r="P51" s="268" t="e">
        <f t="shared" si="15"/>
        <v>#DIV/0!</v>
      </c>
      <c r="Q51" s="268" t="e">
        <f t="shared" si="11"/>
        <v>#DIV/0!</v>
      </c>
      <c r="R51" s="268" t="e">
        <f t="shared" si="16"/>
        <v>#DIV/0!</v>
      </c>
      <c r="S51" s="268" t="e">
        <f t="shared" si="13"/>
        <v>#DIV/0!</v>
      </c>
      <c r="T51" s="268" t="e">
        <f t="shared" si="17"/>
        <v>#DIV/0!</v>
      </c>
      <c r="U51" s="268" t="e">
        <f t="shared" si="12"/>
        <v>#DIV/0!</v>
      </c>
      <c r="V51" s="269" t="e">
        <f t="shared" si="18"/>
        <v>#DIV/0!</v>
      </c>
      <c r="W51" s="270" t="e">
        <f t="shared" si="19"/>
        <v>#DIV/0!</v>
      </c>
      <c r="X51" s="270" t="e">
        <f t="shared" si="20"/>
        <v>#DIV/0!</v>
      </c>
      <c r="Y51" s="270" t="e">
        <f t="shared" si="14"/>
        <v>#DIV/0!</v>
      </c>
    </row>
    <row r="52" spans="1:25" ht="25.5" customHeight="1">
      <c r="A52" s="267">
        <v>49</v>
      </c>
      <c r="B52" s="259"/>
      <c r="C52" s="260"/>
      <c r="D52" s="268" t="e">
        <f>'1. Indoor DSLAM'!F52</f>
        <v>#DIV/0!</v>
      </c>
      <c r="E52" s="268" t="e">
        <f>D52*'6. WEIGHT PER PRODUCT '!$C$11</f>
        <v>#DIV/0!</v>
      </c>
      <c r="F52" s="268" t="e">
        <f>D52*'6. WEIGHT PER PRODUCT '!$C$12</f>
        <v>#DIV/0!</v>
      </c>
      <c r="G52" s="268" t="e">
        <f>D52*'6. WEIGHT PER PRODUCT '!$C$13</f>
        <v>#DIV/0!</v>
      </c>
      <c r="H52" s="268" t="e">
        <f>D52*'6. WEIGHT PER PRODUCT '!$C$14</f>
        <v>#DIV/0!</v>
      </c>
      <c r="I52" s="268" t="e">
        <f>D52*'6. WEIGHT PER PRODUCT '!$C$15</f>
        <v>#DIV/0!</v>
      </c>
      <c r="J52" s="268" t="e">
        <f>D52*'6. WEIGHT PER PRODUCT '!$C$16</f>
        <v>#DIV/0!</v>
      </c>
      <c r="K52" s="268" t="e">
        <f>D52*'6. WEIGHT PER PRODUCT '!$C$17</f>
        <v>#DIV/0!</v>
      </c>
      <c r="L52" s="268" t="e">
        <f t="shared" si="7"/>
        <v>#DIV/0!</v>
      </c>
      <c r="M52" s="268" t="e">
        <f t="shared" si="8"/>
        <v>#DIV/0!</v>
      </c>
      <c r="N52" s="268" t="e">
        <f t="shared" si="9"/>
        <v>#DIV/0!</v>
      </c>
      <c r="O52" s="268" t="e">
        <f t="shared" si="10"/>
        <v>#DIV/0!</v>
      </c>
      <c r="P52" s="268" t="e">
        <f t="shared" si="15"/>
        <v>#DIV/0!</v>
      </c>
      <c r="Q52" s="268" t="e">
        <f t="shared" si="11"/>
        <v>#DIV/0!</v>
      </c>
      <c r="R52" s="268" t="e">
        <f t="shared" si="16"/>
        <v>#DIV/0!</v>
      </c>
      <c r="S52" s="268" t="e">
        <f t="shared" si="13"/>
        <v>#DIV/0!</v>
      </c>
      <c r="T52" s="268" t="e">
        <f t="shared" si="17"/>
        <v>#DIV/0!</v>
      </c>
      <c r="U52" s="268" t="e">
        <f t="shared" si="12"/>
        <v>#DIV/0!</v>
      </c>
      <c r="V52" s="269" t="e">
        <f t="shared" si="18"/>
        <v>#DIV/0!</v>
      </c>
      <c r="W52" s="270" t="e">
        <f t="shared" si="19"/>
        <v>#DIV/0!</v>
      </c>
      <c r="X52" s="270" t="e">
        <f t="shared" si="20"/>
        <v>#DIV/0!</v>
      </c>
      <c r="Y52" s="270" t="e">
        <f t="shared" si="14"/>
        <v>#DIV/0!</v>
      </c>
    </row>
    <row r="53" spans="1:25" ht="25.5" customHeight="1">
      <c r="A53" s="267">
        <v>50</v>
      </c>
      <c r="B53" s="259"/>
      <c r="C53" s="260"/>
      <c r="D53" s="268" t="e">
        <f>'1. Indoor DSLAM'!F53</f>
        <v>#DIV/0!</v>
      </c>
      <c r="E53" s="268" t="e">
        <f>D53*'6. WEIGHT PER PRODUCT '!$C$11</f>
        <v>#DIV/0!</v>
      </c>
      <c r="F53" s="268" t="e">
        <f>D53*'6. WEIGHT PER PRODUCT '!$C$12</f>
        <v>#DIV/0!</v>
      </c>
      <c r="G53" s="268" t="e">
        <f>D53*'6. WEIGHT PER PRODUCT '!$C$13</f>
        <v>#DIV/0!</v>
      </c>
      <c r="H53" s="268" t="e">
        <f>D53*'6. WEIGHT PER PRODUCT '!$C$14</f>
        <v>#DIV/0!</v>
      </c>
      <c r="I53" s="268" t="e">
        <f>D53*'6. WEIGHT PER PRODUCT '!$C$15</f>
        <v>#DIV/0!</v>
      </c>
      <c r="J53" s="268" t="e">
        <f>D53*'6. WEIGHT PER PRODUCT '!$C$16</f>
        <v>#DIV/0!</v>
      </c>
      <c r="K53" s="268" t="e">
        <f>D53*'6. WEIGHT PER PRODUCT '!$C$17</f>
        <v>#DIV/0!</v>
      </c>
      <c r="L53" s="268" t="e">
        <f t="shared" si="7"/>
        <v>#DIV/0!</v>
      </c>
      <c r="M53" s="268" t="e">
        <f t="shared" si="8"/>
        <v>#DIV/0!</v>
      </c>
      <c r="N53" s="268" t="e">
        <f t="shared" si="9"/>
        <v>#DIV/0!</v>
      </c>
      <c r="O53" s="268" t="e">
        <f t="shared" si="10"/>
        <v>#DIV/0!</v>
      </c>
      <c r="P53" s="268" t="e">
        <f t="shared" si="15"/>
        <v>#DIV/0!</v>
      </c>
      <c r="Q53" s="268" t="e">
        <f t="shared" si="11"/>
        <v>#DIV/0!</v>
      </c>
      <c r="R53" s="268" t="e">
        <f t="shared" si="16"/>
        <v>#DIV/0!</v>
      </c>
      <c r="S53" s="268" t="e">
        <f t="shared" si="13"/>
        <v>#DIV/0!</v>
      </c>
      <c r="T53" s="268" t="e">
        <f t="shared" si="17"/>
        <v>#DIV/0!</v>
      </c>
      <c r="U53" s="268" t="e">
        <f t="shared" si="12"/>
        <v>#DIV/0!</v>
      </c>
      <c r="V53" s="269" t="e">
        <f t="shared" si="18"/>
        <v>#DIV/0!</v>
      </c>
      <c r="W53" s="270" t="e">
        <f t="shared" si="19"/>
        <v>#DIV/0!</v>
      </c>
      <c r="X53" s="270" t="e">
        <f t="shared" si="20"/>
        <v>#DIV/0!</v>
      </c>
      <c r="Y53" s="270" t="e">
        <f t="shared" si="14"/>
        <v>#DIV/0!</v>
      </c>
    </row>
    <row r="54" spans="1:25" ht="25.5" customHeight="1">
      <c r="A54" s="267">
        <v>51</v>
      </c>
      <c r="B54" s="259"/>
      <c r="C54" s="260"/>
      <c r="D54" s="268" t="e">
        <f>'1. Indoor DSLAM'!F54</f>
        <v>#DIV/0!</v>
      </c>
      <c r="E54" s="268" t="e">
        <f>D54*'6. WEIGHT PER PRODUCT '!$C$11</f>
        <v>#DIV/0!</v>
      </c>
      <c r="F54" s="268" t="e">
        <f>D54*'6. WEIGHT PER PRODUCT '!$C$12</f>
        <v>#DIV/0!</v>
      </c>
      <c r="G54" s="268" t="e">
        <f>D54*'6. WEIGHT PER PRODUCT '!$C$13</f>
        <v>#DIV/0!</v>
      </c>
      <c r="H54" s="268" t="e">
        <f>D54*'6. WEIGHT PER PRODUCT '!$C$14</f>
        <v>#DIV/0!</v>
      </c>
      <c r="I54" s="268" t="e">
        <f>D54*'6. WEIGHT PER PRODUCT '!$C$15</f>
        <v>#DIV/0!</v>
      </c>
      <c r="J54" s="268" t="e">
        <f>D54*'6. WEIGHT PER PRODUCT '!$C$16</f>
        <v>#DIV/0!</v>
      </c>
      <c r="K54" s="268" t="e">
        <f>D54*'6. WEIGHT PER PRODUCT '!$C$17</f>
        <v>#DIV/0!</v>
      </c>
      <c r="L54" s="268" t="e">
        <f t="shared" si="7"/>
        <v>#DIV/0!</v>
      </c>
      <c r="M54" s="268" t="e">
        <f t="shared" si="8"/>
        <v>#DIV/0!</v>
      </c>
      <c r="N54" s="268" t="e">
        <f t="shared" si="9"/>
        <v>#DIV/0!</v>
      </c>
      <c r="O54" s="268" t="e">
        <f t="shared" si="10"/>
        <v>#DIV/0!</v>
      </c>
      <c r="P54" s="268" t="e">
        <f t="shared" si="15"/>
        <v>#DIV/0!</v>
      </c>
      <c r="Q54" s="268" t="e">
        <f t="shared" si="11"/>
        <v>#DIV/0!</v>
      </c>
      <c r="R54" s="268" t="e">
        <f t="shared" si="16"/>
        <v>#DIV/0!</v>
      </c>
      <c r="S54" s="268" t="e">
        <f t="shared" si="13"/>
        <v>#DIV/0!</v>
      </c>
      <c r="T54" s="268" t="e">
        <f t="shared" si="17"/>
        <v>#DIV/0!</v>
      </c>
      <c r="U54" s="268" t="e">
        <f t="shared" si="12"/>
        <v>#DIV/0!</v>
      </c>
      <c r="V54" s="269" t="e">
        <f t="shared" si="18"/>
        <v>#DIV/0!</v>
      </c>
      <c r="W54" s="270" t="e">
        <f t="shared" si="19"/>
        <v>#DIV/0!</v>
      </c>
      <c r="X54" s="270" t="e">
        <f t="shared" si="20"/>
        <v>#DIV/0!</v>
      </c>
      <c r="Y54" s="270" t="e">
        <f t="shared" si="14"/>
        <v>#DIV/0!</v>
      </c>
    </row>
    <row r="55" spans="1:25" ht="25.5" customHeight="1">
      <c r="A55" s="267">
        <v>52</v>
      </c>
      <c r="B55" s="259"/>
      <c r="C55" s="260"/>
      <c r="D55" s="268" t="e">
        <f>'1. Indoor DSLAM'!F55</f>
        <v>#DIV/0!</v>
      </c>
      <c r="E55" s="268" t="e">
        <f>D55*'6. WEIGHT PER PRODUCT '!$C$11</f>
        <v>#DIV/0!</v>
      </c>
      <c r="F55" s="268" t="e">
        <f>D55*'6. WEIGHT PER PRODUCT '!$C$12</f>
        <v>#DIV/0!</v>
      </c>
      <c r="G55" s="268" t="e">
        <f>D55*'6. WEIGHT PER PRODUCT '!$C$13</f>
        <v>#DIV/0!</v>
      </c>
      <c r="H55" s="268" t="e">
        <f>D55*'6. WEIGHT PER PRODUCT '!$C$14</f>
        <v>#DIV/0!</v>
      </c>
      <c r="I55" s="268" t="e">
        <f>D55*'6. WEIGHT PER PRODUCT '!$C$15</f>
        <v>#DIV/0!</v>
      </c>
      <c r="J55" s="268" t="e">
        <f>D55*'6. WEIGHT PER PRODUCT '!$C$16</f>
        <v>#DIV/0!</v>
      </c>
      <c r="K55" s="268" t="e">
        <f>D55*'6. WEIGHT PER PRODUCT '!$C$17</f>
        <v>#DIV/0!</v>
      </c>
      <c r="L55" s="268" t="e">
        <f t="shared" si="7"/>
        <v>#DIV/0!</v>
      </c>
      <c r="M55" s="268" t="e">
        <f t="shared" si="8"/>
        <v>#DIV/0!</v>
      </c>
      <c r="N55" s="268" t="e">
        <f t="shared" si="9"/>
        <v>#DIV/0!</v>
      </c>
      <c r="O55" s="268" t="e">
        <f t="shared" si="10"/>
        <v>#DIV/0!</v>
      </c>
      <c r="P55" s="268" t="e">
        <f t="shared" si="15"/>
        <v>#DIV/0!</v>
      </c>
      <c r="Q55" s="268" t="e">
        <f t="shared" si="11"/>
        <v>#DIV/0!</v>
      </c>
      <c r="R55" s="268" t="e">
        <f t="shared" si="16"/>
        <v>#DIV/0!</v>
      </c>
      <c r="S55" s="268" t="e">
        <f t="shared" si="13"/>
        <v>#DIV/0!</v>
      </c>
      <c r="T55" s="268" t="e">
        <f t="shared" si="17"/>
        <v>#DIV/0!</v>
      </c>
      <c r="U55" s="268" t="e">
        <f t="shared" si="12"/>
        <v>#DIV/0!</v>
      </c>
      <c r="V55" s="269" t="e">
        <f t="shared" si="18"/>
        <v>#DIV/0!</v>
      </c>
      <c r="W55" s="270" t="e">
        <f t="shared" si="19"/>
        <v>#DIV/0!</v>
      </c>
      <c r="X55" s="270" t="e">
        <f t="shared" si="20"/>
        <v>#DIV/0!</v>
      </c>
      <c r="Y55" s="270" t="e">
        <f t="shared" si="14"/>
        <v>#DIV/0!</v>
      </c>
    </row>
    <row r="56" spans="1:25" ht="25.5" customHeight="1">
      <c r="A56" s="267">
        <v>53</v>
      </c>
      <c r="B56" s="259"/>
      <c r="C56" s="260"/>
      <c r="D56" s="268" t="e">
        <f>'1. Indoor DSLAM'!F56</f>
        <v>#DIV/0!</v>
      </c>
      <c r="E56" s="268" t="e">
        <f>D56*'6. WEIGHT PER PRODUCT '!$C$11</f>
        <v>#DIV/0!</v>
      </c>
      <c r="F56" s="268" t="e">
        <f>D56*'6. WEIGHT PER PRODUCT '!$C$12</f>
        <v>#DIV/0!</v>
      </c>
      <c r="G56" s="268" t="e">
        <f>D56*'6. WEIGHT PER PRODUCT '!$C$13</f>
        <v>#DIV/0!</v>
      </c>
      <c r="H56" s="268" t="e">
        <f>D56*'6. WEIGHT PER PRODUCT '!$C$14</f>
        <v>#DIV/0!</v>
      </c>
      <c r="I56" s="268" t="e">
        <f>D56*'6. WEIGHT PER PRODUCT '!$C$15</f>
        <v>#DIV/0!</v>
      </c>
      <c r="J56" s="268" t="e">
        <f>D56*'6. WEIGHT PER PRODUCT '!$C$16</f>
        <v>#DIV/0!</v>
      </c>
      <c r="K56" s="268" t="e">
        <f>D56*'6. WEIGHT PER PRODUCT '!$C$17</f>
        <v>#DIV/0!</v>
      </c>
      <c r="L56" s="268" t="e">
        <f t="shared" si="7"/>
        <v>#DIV/0!</v>
      </c>
      <c r="M56" s="268" t="e">
        <f t="shared" si="8"/>
        <v>#DIV/0!</v>
      </c>
      <c r="N56" s="268" t="e">
        <f t="shared" si="9"/>
        <v>#DIV/0!</v>
      </c>
      <c r="O56" s="268" t="e">
        <f t="shared" si="10"/>
        <v>#DIV/0!</v>
      </c>
      <c r="P56" s="268" t="e">
        <f t="shared" si="15"/>
        <v>#DIV/0!</v>
      </c>
      <c r="Q56" s="268" t="e">
        <f t="shared" si="11"/>
        <v>#DIV/0!</v>
      </c>
      <c r="R56" s="268" t="e">
        <f t="shared" si="16"/>
        <v>#DIV/0!</v>
      </c>
      <c r="S56" s="268" t="e">
        <f t="shared" si="13"/>
        <v>#DIV/0!</v>
      </c>
      <c r="T56" s="268" t="e">
        <f t="shared" si="17"/>
        <v>#DIV/0!</v>
      </c>
      <c r="U56" s="268" t="e">
        <f t="shared" si="12"/>
        <v>#DIV/0!</v>
      </c>
      <c r="V56" s="269" t="e">
        <f t="shared" si="18"/>
        <v>#DIV/0!</v>
      </c>
      <c r="W56" s="270" t="e">
        <f t="shared" si="19"/>
        <v>#DIV/0!</v>
      </c>
      <c r="X56" s="270" t="e">
        <f t="shared" si="20"/>
        <v>#DIV/0!</v>
      </c>
      <c r="Y56" s="270" t="e">
        <f t="shared" si="14"/>
        <v>#DIV/0!</v>
      </c>
    </row>
    <row r="57" spans="1:25" ht="25.5" customHeight="1">
      <c r="A57" s="267">
        <v>54</v>
      </c>
      <c r="B57" s="259"/>
      <c r="C57" s="260"/>
      <c r="D57" s="268" t="e">
        <f>'1. Indoor DSLAM'!F57</f>
        <v>#DIV/0!</v>
      </c>
      <c r="E57" s="268" t="e">
        <f>D57*'6. WEIGHT PER PRODUCT '!$C$11</f>
        <v>#DIV/0!</v>
      </c>
      <c r="F57" s="268" t="e">
        <f>D57*'6. WEIGHT PER PRODUCT '!$C$12</f>
        <v>#DIV/0!</v>
      </c>
      <c r="G57" s="268" t="e">
        <f>D57*'6. WEIGHT PER PRODUCT '!$C$13</f>
        <v>#DIV/0!</v>
      </c>
      <c r="H57" s="268" t="e">
        <f>D57*'6. WEIGHT PER PRODUCT '!$C$14</f>
        <v>#DIV/0!</v>
      </c>
      <c r="I57" s="268" t="e">
        <f>D57*'6. WEIGHT PER PRODUCT '!$C$15</f>
        <v>#DIV/0!</v>
      </c>
      <c r="J57" s="268" t="e">
        <f>D57*'6. WEIGHT PER PRODUCT '!$C$16</f>
        <v>#DIV/0!</v>
      </c>
      <c r="K57" s="268" t="e">
        <f>D57*'6. WEIGHT PER PRODUCT '!$C$17</f>
        <v>#DIV/0!</v>
      </c>
      <c r="L57" s="268" t="e">
        <f t="shared" si="7"/>
        <v>#DIV/0!</v>
      </c>
      <c r="M57" s="268" t="e">
        <f t="shared" si="8"/>
        <v>#DIV/0!</v>
      </c>
      <c r="N57" s="268" t="e">
        <f t="shared" si="9"/>
        <v>#DIV/0!</v>
      </c>
      <c r="O57" s="268" t="e">
        <f t="shared" si="10"/>
        <v>#DIV/0!</v>
      </c>
      <c r="P57" s="268" t="e">
        <f t="shared" si="15"/>
        <v>#DIV/0!</v>
      </c>
      <c r="Q57" s="268" t="e">
        <f t="shared" si="11"/>
        <v>#DIV/0!</v>
      </c>
      <c r="R57" s="268" t="e">
        <f t="shared" si="16"/>
        <v>#DIV/0!</v>
      </c>
      <c r="S57" s="268" t="e">
        <f t="shared" si="13"/>
        <v>#DIV/0!</v>
      </c>
      <c r="T57" s="268" t="e">
        <f t="shared" si="17"/>
        <v>#DIV/0!</v>
      </c>
      <c r="U57" s="268" t="e">
        <f t="shared" si="12"/>
        <v>#DIV/0!</v>
      </c>
      <c r="V57" s="269" t="e">
        <f t="shared" si="18"/>
        <v>#DIV/0!</v>
      </c>
      <c r="W57" s="270" t="e">
        <f t="shared" si="19"/>
        <v>#DIV/0!</v>
      </c>
      <c r="X57" s="270" t="e">
        <f t="shared" si="20"/>
        <v>#DIV/0!</v>
      </c>
      <c r="Y57" s="270" t="e">
        <f t="shared" si="14"/>
        <v>#DIV/0!</v>
      </c>
    </row>
    <row r="58" spans="1:25" ht="25.5" customHeight="1">
      <c r="A58" s="267">
        <v>55</v>
      </c>
      <c r="B58" s="259"/>
      <c r="C58" s="260"/>
      <c r="D58" s="268" t="e">
        <f>'1. Indoor DSLAM'!F58</f>
        <v>#DIV/0!</v>
      </c>
      <c r="E58" s="268" t="e">
        <f>D58*'6. WEIGHT PER PRODUCT '!$C$11</f>
        <v>#DIV/0!</v>
      </c>
      <c r="F58" s="268" t="e">
        <f>D58*'6. WEIGHT PER PRODUCT '!$C$12</f>
        <v>#DIV/0!</v>
      </c>
      <c r="G58" s="268" t="e">
        <f>D58*'6. WEIGHT PER PRODUCT '!$C$13</f>
        <v>#DIV/0!</v>
      </c>
      <c r="H58" s="268" t="e">
        <f>D58*'6. WEIGHT PER PRODUCT '!$C$14</f>
        <v>#DIV/0!</v>
      </c>
      <c r="I58" s="268" t="e">
        <f>D58*'6. WEIGHT PER PRODUCT '!$C$15</f>
        <v>#DIV/0!</v>
      </c>
      <c r="J58" s="268" t="e">
        <f>D58*'6. WEIGHT PER PRODUCT '!$C$16</f>
        <v>#DIV/0!</v>
      </c>
      <c r="K58" s="268" t="e">
        <f>D58*'6. WEIGHT PER PRODUCT '!$C$17</f>
        <v>#DIV/0!</v>
      </c>
      <c r="L58" s="268" t="e">
        <f t="shared" si="7"/>
        <v>#DIV/0!</v>
      </c>
      <c r="M58" s="268" t="e">
        <f t="shared" si="8"/>
        <v>#DIV/0!</v>
      </c>
      <c r="N58" s="268" t="e">
        <f t="shared" si="9"/>
        <v>#DIV/0!</v>
      </c>
      <c r="O58" s="268" t="e">
        <f t="shared" si="10"/>
        <v>#DIV/0!</v>
      </c>
      <c r="P58" s="268" t="e">
        <f t="shared" si="15"/>
        <v>#DIV/0!</v>
      </c>
      <c r="Q58" s="268" t="e">
        <f t="shared" si="11"/>
        <v>#DIV/0!</v>
      </c>
      <c r="R58" s="268" t="e">
        <f t="shared" si="16"/>
        <v>#DIV/0!</v>
      </c>
      <c r="S58" s="268" t="e">
        <f t="shared" si="13"/>
        <v>#DIV/0!</v>
      </c>
      <c r="T58" s="268" t="e">
        <f t="shared" si="17"/>
        <v>#DIV/0!</v>
      </c>
      <c r="U58" s="268" t="e">
        <f t="shared" si="12"/>
        <v>#DIV/0!</v>
      </c>
      <c r="V58" s="269" t="e">
        <f t="shared" si="18"/>
        <v>#DIV/0!</v>
      </c>
      <c r="W58" s="270" t="e">
        <f t="shared" si="19"/>
        <v>#DIV/0!</v>
      </c>
      <c r="X58" s="270" t="e">
        <f t="shared" si="20"/>
        <v>#DIV/0!</v>
      </c>
      <c r="Y58" s="270" t="e">
        <f t="shared" si="14"/>
        <v>#DIV/0!</v>
      </c>
    </row>
    <row r="59" spans="1:25" ht="25.5" customHeight="1">
      <c r="A59" s="267">
        <v>56</v>
      </c>
      <c r="B59" s="259"/>
      <c r="C59" s="260"/>
      <c r="D59" s="268" t="e">
        <f>'1. Indoor DSLAM'!F59</f>
        <v>#DIV/0!</v>
      </c>
      <c r="E59" s="268" t="e">
        <f>D59*'6. WEIGHT PER PRODUCT '!$C$11</f>
        <v>#DIV/0!</v>
      </c>
      <c r="F59" s="268" t="e">
        <f>D59*'6. WEIGHT PER PRODUCT '!$C$12</f>
        <v>#DIV/0!</v>
      </c>
      <c r="G59" s="268" t="e">
        <f>D59*'6. WEIGHT PER PRODUCT '!$C$13</f>
        <v>#DIV/0!</v>
      </c>
      <c r="H59" s="268" t="e">
        <f>D59*'6. WEIGHT PER PRODUCT '!$C$14</f>
        <v>#DIV/0!</v>
      </c>
      <c r="I59" s="268" t="e">
        <f>D59*'6. WEIGHT PER PRODUCT '!$C$15</f>
        <v>#DIV/0!</v>
      </c>
      <c r="J59" s="268" t="e">
        <f>D59*'6. WEIGHT PER PRODUCT '!$C$16</f>
        <v>#DIV/0!</v>
      </c>
      <c r="K59" s="268" t="e">
        <f>D59*'6. WEIGHT PER PRODUCT '!$C$17</f>
        <v>#DIV/0!</v>
      </c>
      <c r="L59" s="268" t="e">
        <f t="shared" si="7"/>
        <v>#DIV/0!</v>
      </c>
      <c r="M59" s="268" t="e">
        <f t="shared" si="8"/>
        <v>#DIV/0!</v>
      </c>
      <c r="N59" s="268" t="e">
        <f t="shared" si="9"/>
        <v>#DIV/0!</v>
      </c>
      <c r="O59" s="268" t="e">
        <f t="shared" si="10"/>
        <v>#DIV/0!</v>
      </c>
      <c r="P59" s="268" t="e">
        <f t="shared" si="15"/>
        <v>#DIV/0!</v>
      </c>
      <c r="Q59" s="268" t="e">
        <f t="shared" si="11"/>
        <v>#DIV/0!</v>
      </c>
      <c r="R59" s="268" t="e">
        <f t="shared" si="16"/>
        <v>#DIV/0!</v>
      </c>
      <c r="S59" s="268" t="e">
        <f t="shared" si="13"/>
        <v>#DIV/0!</v>
      </c>
      <c r="T59" s="268" t="e">
        <f t="shared" si="17"/>
        <v>#DIV/0!</v>
      </c>
      <c r="U59" s="268" t="e">
        <f t="shared" si="12"/>
        <v>#DIV/0!</v>
      </c>
      <c r="V59" s="269" t="e">
        <f t="shared" si="18"/>
        <v>#DIV/0!</v>
      </c>
      <c r="W59" s="270" t="e">
        <f t="shared" si="19"/>
        <v>#DIV/0!</v>
      </c>
      <c r="X59" s="270" t="e">
        <f t="shared" si="20"/>
        <v>#DIV/0!</v>
      </c>
      <c r="Y59" s="270" t="e">
        <f t="shared" si="14"/>
        <v>#DIV/0!</v>
      </c>
    </row>
    <row r="60" spans="1:25" ht="25.5" customHeight="1">
      <c r="A60" s="267">
        <v>57</v>
      </c>
      <c r="B60" s="259"/>
      <c r="C60" s="260"/>
      <c r="D60" s="268" t="e">
        <f>'1. Indoor DSLAM'!F60</f>
        <v>#DIV/0!</v>
      </c>
      <c r="E60" s="268" t="e">
        <f>D60*'6. WEIGHT PER PRODUCT '!$C$11</f>
        <v>#DIV/0!</v>
      </c>
      <c r="F60" s="268" t="e">
        <f>D60*'6. WEIGHT PER PRODUCT '!$C$12</f>
        <v>#DIV/0!</v>
      </c>
      <c r="G60" s="268" t="e">
        <f>D60*'6. WEIGHT PER PRODUCT '!$C$13</f>
        <v>#DIV/0!</v>
      </c>
      <c r="H60" s="268" t="e">
        <f>D60*'6. WEIGHT PER PRODUCT '!$C$14</f>
        <v>#DIV/0!</v>
      </c>
      <c r="I60" s="268" t="e">
        <f>D60*'6. WEIGHT PER PRODUCT '!$C$15</f>
        <v>#DIV/0!</v>
      </c>
      <c r="J60" s="268" t="e">
        <f>D60*'6. WEIGHT PER PRODUCT '!$C$16</f>
        <v>#DIV/0!</v>
      </c>
      <c r="K60" s="268" t="e">
        <f>D60*'6. WEIGHT PER PRODUCT '!$C$17</f>
        <v>#DIV/0!</v>
      </c>
      <c r="L60" s="268" t="e">
        <f t="shared" si="7"/>
        <v>#DIV/0!</v>
      </c>
      <c r="M60" s="268" t="e">
        <f t="shared" si="8"/>
        <v>#DIV/0!</v>
      </c>
      <c r="N60" s="268" t="e">
        <f t="shared" si="9"/>
        <v>#DIV/0!</v>
      </c>
      <c r="O60" s="268" t="e">
        <f t="shared" si="10"/>
        <v>#DIV/0!</v>
      </c>
      <c r="P60" s="268" t="e">
        <f t="shared" si="15"/>
        <v>#DIV/0!</v>
      </c>
      <c r="Q60" s="268" t="e">
        <f t="shared" si="11"/>
        <v>#DIV/0!</v>
      </c>
      <c r="R60" s="268" t="e">
        <f t="shared" si="16"/>
        <v>#DIV/0!</v>
      </c>
      <c r="S60" s="268" t="e">
        <f t="shared" si="13"/>
        <v>#DIV/0!</v>
      </c>
      <c r="T60" s="268" t="e">
        <f t="shared" si="17"/>
        <v>#DIV/0!</v>
      </c>
      <c r="U60" s="268" t="e">
        <f t="shared" si="12"/>
        <v>#DIV/0!</v>
      </c>
      <c r="V60" s="269" t="e">
        <f t="shared" si="18"/>
        <v>#DIV/0!</v>
      </c>
      <c r="W60" s="270" t="e">
        <f t="shared" si="19"/>
        <v>#DIV/0!</v>
      </c>
      <c r="X60" s="270" t="e">
        <f t="shared" si="20"/>
        <v>#DIV/0!</v>
      </c>
      <c r="Y60" s="270" t="e">
        <f t="shared" si="14"/>
        <v>#DIV/0!</v>
      </c>
    </row>
    <row r="61" spans="1:25" ht="25.5" customHeight="1">
      <c r="A61" s="267">
        <v>58</v>
      </c>
      <c r="B61" s="259"/>
      <c r="C61" s="260"/>
      <c r="D61" s="268" t="e">
        <f>'1. Indoor DSLAM'!F61</f>
        <v>#DIV/0!</v>
      </c>
      <c r="E61" s="268" t="e">
        <f>D61*'6. WEIGHT PER PRODUCT '!$C$11</f>
        <v>#DIV/0!</v>
      </c>
      <c r="F61" s="268" t="e">
        <f>D61*'6. WEIGHT PER PRODUCT '!$C$12</f>
        <v>#DIV/0!</v>
      </c>
      <c r="G61" s="268" t="e">
        <f>D61*'6. WEIGHT PER PRODUCT '!$C$13</f>
        <v>#DIV/0!</v>
      </c>
      <c r="H61" s="268" t="e">
        <f>D61*'6. WEIGHT PER PRODUCT '!$C$14</f>
        <v>#DIV/0!</v>
      </c>
      <c r="I61" s="268" t="e">
        <f>D61*'6. WEIGHT PER PRODUCT '!$C$15</f>
        <v>#DIV/0!</v>
      </c>
      <c r="J61" s="268" t="e">
        <f>D61*'6. WEIGHT PER PRODUCT '!$C$16</f>
        <v>#DIV/0!</v>
      </c>
      <c r="K61" s="268" t="e">
        <f>D61*'6. WEIGHT PER PRODUCT '!$C$17</f>
        <v>#DIV/0!</v>
      </c>
      <c r="L61" s="268" t="e">
        <f t="shared" si="7"/>
        <v>#DIV/0!</v>
      </c>
      <c r="M61" s="268" t="e">
        <f t="shared" si="8"/>
        <v>#DIV/0!</v>
      </c>
      <c r="N61" s="268" t="e">
        <f t="shared" si="9"/>
        <v>#DIV/0!</v>
      </c>
      <c r="O61" s="268" t="e">
        <f t="shared" si="10"/>
        <v>#DIV/0!</v>
      </c>
      <c r="P61" s="268" t="e">
        <f t="shared" si="15"/>
        <v>#DIV/0!</v>
      </c>
      <c r="Q61" s="268" t="e">
        <f t="shared" si="11"/>
        <v>#DIV/0!</v>
      </c>
      <c r="R61" s="268" t="e">
        <f t="shared" si="16"/>
        <v>#DIV/0!</v>
      </c>
      <c r="S61" s="268" t="e">
        <f t="shared" si="13"/>
        <v>#DIV/0!</v>
      </c>
      <c r="T61" s="268" t="e">
        <f t="shared" si="17"/>
        <v>#DIV/0!</v>
      </c>
      <c r="U61" s="268" t="e">
        <f t="shared" si="12"/>
        <v>#DIV/0!</v>
      </c>
      <c r="V61" s="269" t="e">
        <f t="shared" si="18"/>
        <v>#DIV/0!</v>
      </c>
      <c r="W61" s="270" t="e">
        <f t="shared" si="19"/>
        <v>#DIV/0!</v>
      </c>
      <c r="X61" s="270" t="e">
        <f t="shared" si="20"/>
        <v>#DIV/0!</v>
      </c>
      <c r="Y61" s="270" t="e">
        <f t="shared" si="14"/>
        <v>#DIV/0!</v>
      </c>
    </row>
    <row r="62" spans="1:25" ht="25.5" customHeight="1">
      <c r="A62" s="267">
        <v>59</v>
      </c>
      <c r="B62" s="259"/>
      <c r="C62" s="260"/>
      <c r="D62" s="268" t="e">
        <f>'1. Indoor DSLAM'!F62</f>
        <v>#DIV/0!</v>
      </c>
      <c r="E62" s="268" t="e">
        <f>D62*'6. WEIGHT PER PRODUCT '!$C$11</f>
        <v>#DIV/0!</v>
      </c>
      <c r="F62" s="268" t="e">
        <f>D62*'6. WEIGHT PER PRODUCT '!$C$12</f>
        <v>#DIV/0!</v>
      </c>
      <c r="G62" s="268" t="e">
        <f>D62*'6. WEIGHT PER PRODUCT '!$C$13</f>
        <v>#DIV/0!</v>
      </c>
      <c r="H62" s="268" t="e">
        <f>D62*'6. WEIGHT PER PRODUCT '!$C$14</f>
        <v>#DIV/0!</v>
      </c>
      <c r="I62" s="268" t="e">
        <f>D62*'6. WEIGHT PER PRODUCT '!$C$15</f>
        <v>#DIV/0!</v>
      </c>
      <c r="J62" s="268" t="e">
        <f>D62*'6. WEIGHT PER PRODUCT '!$C$16</f>
        <v>#DIV/0!</v>
      </c>
      <c r="K62" s="268" t="e">
        <f>D62*'6. WEIGHT PER PRODUCT '!$C$17</f>
        <v>#DIV/0!</v>
      </c>
      <c r="L62" s="268" t="e">
        <f t="shared" si="7"/>
        <v>#DIV/0!</v>
      </c>
      <c r="M62" s="268" t="e">
        <f t="shared" si="8"/>
        <v>#DIV/0!</v>
      </c>
      <c r="N62" s="268" t="e">
        <f t="shared" si="9"/>
        <v>#DIV/0!</v>
      </c>
      <c r="O62" s="268" t="e">
        <f t="shared" si="10"/>
        <v>#DIV/0!</v>
      </c>
      <c r="P62" s="268" t="e">
        <f t="shared" si="15"/>
        <v>#DIV/0!</v>
      </c>
      <c r="Q62" s="268" t="e">
        <f t="shared" si="11"/>
        <v>#DIV/0!</v>
      </c>
      <c r="R62" s="268" t="e">
        <f t="shared" si="16"/>
        <v>#DIV/0!</v>
      </c>
      <c r="S62" s="268" t="e">
        <f t="shared" si="13"/>
        <v>#DIV/0!</v>
      </c>
      <c r="T62" s="268" t="e">
        <f t="shared" si="17"/>
        <v>#DIV/0!</v>
      </c>
      <c r="U62" s="268" t="e">
        <f t="shared" si="12"/>
        <v>#DIV/0!</v>
      </c>
      <c r="V62" s="269" t="e">
        <f t="shared" si="18"/>
        <v>#DIV/0!</v>
      </c>
      <c r="W62" s="270" t="e">
        <f t="shared" si="19"/>
        <v>#DIV/0!</v>
      </c>
      <c r="X62" s="270" t="e">
        <f t="shared" si="20"/>
        <v>#DIV/0!</v>
      </c>
      <c r="Y62" s="270" t="e">
        <f t="shared" si="14"/>
        <v>#DIV/0!</v>
      </c>
    </row>
    <row r="63" spans="1:25" ht="25.5" customHeight="1">
      <c r="A63" s="267">
        <v>60</v>
      </c>
      <c r="B63" s="259"/>
      <c r="C63" s="260"/>
      <c r="D63" s="268" t="e">
        <f>'1. Indoor DSLAM'!F63</f>
        <v>#DIV/0!</v>
      </c>
      <c r="E63" s="268" t="e">
        <f>D63*'6. WEIGHT PER PRODUCT '!$C$11</f>
        <v>#DIV/0!</v>
      </c>
      <c r="F63" s="268" t="e">
        <f>D63*'6. WEIGHT PER PRODUCT '!$C$12</f>
        <v>#DIV/0!</v>
      </c>
      <c r="G63" s="268" t="e">
        <f>D63*'6. WEIGHT PER PRODUCT '!$C$13</f>
        <v>#DIV/0!</v>
      </c>
      <c r="H63" s="268" t="e">
        <f>D63*'6. WEIGHT PER PRODUCT '!$C$14</f>
        <v>#DIV/0!</v>
      </c>
      <c r="I63" s="268" t="e">
        <f>D63*'6. WEIGHT PER PRODUCT '!$C$15</f>
        <v>#DIV/0!</v>
      </c>
      <c r="J63" s="268" t="e">
        <f>D63*'6. WEIGHT PER PRODUCT '!$C$16</f>
        <v>#DIV/0!</v>
      </c>
      <c r="K63" s="268" t="e">
        <f>D63*'6. WEIGHT PER PRODUCT '!$C$17</f>
        <v>#DIV/0!</v>
      </c>
      <c r="L63" s="268" t="e">
        <f t="shared" si="7"/>
        <v>#DIV/0!</v>
      </c>
      <c r="M63" s="268" t="e">
        <f t="shared" si="8"/>
        <v>#DIV/0!</v>
      </c>
      <c r="N63" s="268" t="e">
        <f t="shared" si="9"/>
        <v>#DIV/0!</v>
      </c>
      <c r="O63" s="268" t="e">
        <f t="shared" si="10"/>
        <v>#DIV/0!</v>
      </c>
      <c r="P63" s="268" t="e">
        <f t="shared" si="15"/>
        <v>#DIV/0!</v>
      </c>
      <c r="Q63" s="268" t="e">
        <f t="shared" si="11"/>
        <v>#DIV/0!</v>
      </c>
      <c r="R63" s="268" t="e">
        <f t="shared" si="16"/>
        <v>#DIV/0!</v>
      </c>
      <c r="S63" s="268" t="e">
        <f t="shared" si="13"/>
        <v>#DIV/0!</v>
      </c>
      <c r="T63" s="268" t="e">
        <f t="shared" si="17"/>
        <v>#DIV/0!</v>
      </c>
      <c r="U63" s="268" t="e">
        <f t="shared" si="12"/>
        <v>#DIV/0!</v>
      </c>
      <c r="V63" s="269" t="e">
        <f t="shared" si="18"/>
        <v>#DIV/0!</v>
      </c>
      <c r="W63" s="270" t="e">
        <f t="shared" si="19"/>
        <v>#DIV/0!</v>
      </c>
      <c r="X63" s="270" t="e">
        <f t="shared" si="20"/>
        <v>#DIV/0!</v>
      </c>
      <c r="Y63" s="270" t="e">
        <f t="shared" si="14"/>
        <v>#DIV/0!</v>
      </c>
    </row>
    <row r="64" spans="1:25" ht="25.5" customHeight="1">
      <c r="A64" s="267">
        <v>61</v>
      </c>
      <c r="B64" s="259"/>
      <c r="C64" s="260"/>
      <c r="D64" s="268" t="e">
        <f>'1. Indoor DSLAM'!F64</f>
        <v>#DIV/0!</v>
      </c>
      <c r="E64" s="268" t="e">
        <f>D64*'6. WEIGHT PER PRODUCT '!$C$11</f>
        <v>#DIV/0!</v>
      </c>
      <c r="F64" s="268" t="e">
        <f>D64*'6. WEIGHT PER PRODUCT '!$C$12</f>
        <v>#DIV/0!</v>
      </c>
      <c r="G64" s="268" t="e">
        <f>D64*'6. WEIGHT PER PRODUCT '!$C$13</f>
        <v>#DIV/0!</v>
      </c>
      <c r="H64" s="268" t="e">
        <f>D64*'6. WEIGHT PER PRODUCT '!$C$14</f>
        <v>#DIV/0!</v>
      </c>
      <c r="I64" s="268" t="e">
        <f>D64*'6. WEIGHT PER PRODUCT '!$C$15</f>
        <v>#DIV/0!</v>
      </c>
      <c r="J64" s="268" t="e">
        <f>D64*'6. WEIGHT PER PRODUCT '!$C$16</f>
        <v>#DIV/0!</v>
      </c>
      <c r="K64" s="268" t="e">
        <f>D64*'6. WEIGHT PER PRODUCT '!$C$17</f>
        <v>#DIV/0!</v>
      </c>
      <c r="L64" s="268" t="e">
        <f t="shared" si="7"/>
        <v>#DIV/0!</v>
      </c>
      <c r="M64" s="268" t="e">
        <f t="shared" si="8"/>
        <v>#DIV/0!</v>
      </c>
      <c r="N64" s="268" t="e">
        <f t="shared" si="9"/>
        <v>#DIV/0!</v>
      </c>
      <c r="O64" s="268" t="e">
        <f t="shared" si="10"/>
        <v>#DIV/0!</v>
      </c>
      <c r="P64" s="268" t="e">
        <f t="shared" si="15"/>
        <v>#DIV/0!</v>
      </c>
      <c r="Q64" s="268" t="e">
        <f t="shared" si="11"/>
        <v>#DIV/0!</v>
      </c>
      <c r="R64" s="268" t="e">
        <f t="shared" si="16"/>
        <v>#DIV/0!</v>
      </c>
      <c r="S64" s="268" t="e">
        <f t="shared" si="13"/>
        <v>#DIV/0!</v>
      </c>
      <c r="T64" s="268" t="e">
        <f t="shared" si="17"/>
        <v>#DIV/0!</v>
      </c>
      <c r="U64" s="268" t="e">
        <f t="shared" si="12"/>
        <v>#DIV/0!</v>
      </c>
      <c r="V64" s="269" t="e">
        <f t="shared" si="18"/>
        <v>#DIV/0!</v>
      </c>
      <c r="W64" s="270" t="e">
        <f t="shared" si="19"/>
        <v>#DIV/0!</v>
      </c>
      <c r="X64" s="270" t="e">
        <f t="shared" si="20"/>
        <v>#DIV/0!</v>
      </c>
      <c r="Y64" s="270" t="e">
        <f t="shared" si="14"/>
        <v>#DIV/0!</v>
      </c>
    </row>
    <row r="65" spans="1:25" ht="25.5" customHeight="1">
      <c r="A65" s="267">
        <v>62</v>
      </c>
      <c r="B65" s="259"/>
      <c r="C65" s="260"/>
      <c r="D65" s="268" t="e">
        <f>'1. Indoor DSLAM'!F65</f>
        <v>#DIV/0!</v>
      </c>
      <c r="E65" s="268" t="e">
        <f>D65*'6. WEIGHT PER PRODUCT '!$C$11</f>
        <v>#DIV/0!</v>
      </c>
      <c r="F65" s="268" t="e">
        <f>D65*'6. WEIGHT PER PRODUCT '!$C$12</f>
        <v>#DIV/0!</v>
      </c>
      <c r="G65" s="268" t="e">
        <f>D65*'6. WEIGHT PER PRODUCT '!$C$13</f>
        <v>#DIV/0!</v>
      </c>
      <c r="H65" s="268" t="e">
        <f>D65*'6. WEIGHT PER PRODUCT '!$C$14</f>
        <v>#DIV/0!</v>
      </c>
      <c r="I65" s="268" t="e">
        <f>D65*'6. WEIGHT PER PRODUCT '!$C$15</f>
        <v>#DIV/0!</v>
      </c>
      <c r="J65" s="268" t="e">
        <f>D65*'6. WEIGHT PER PRODUCT '!$C$16</f>
        <v>#DIV/0!</v>
      </c>
      <c r="K65" s="268" t="e">
        <f>D65*'6. WEIGHT PER PRODUCT '!$C$17</f>
        <v>#DIV/0!</v>
      </c>
      <c r="L65" s="268" t="e">
        <f t="shared" si="7"/>
        <v>#DIV/0!</v>
      </c>
      <c r="M65" s="268" t="e">
        <f t="shared" si="8"/>
        <v>#DIV/0!</v>
      </c>
      <c r="N65" s="268" t="e">
        <f t="shared" si="9"/>
        <v>#DIV/0!</v>
      </c>
      <c r="O65" s="268" t="e">
        <f>M65+N65</f>
        <v>#DIV/0!</v>
      </c>
      <c r="P65" s="268" t="e">
        <f t="shared" si="15"/>
        <v>#DIV/0!</v>
      </c>
      <c r="Q65" s="268" t="e">
        <f t="shared" si="11"/>
        <v>#DIV/0!</v>
      </c>
      <c r="R65" s="268" t="e">
        <f t="shared" si="16"/>
        <v>#DIV/0!</v>
      </c>
      <c r="S65" s="268" t="e">
        <f t="shared" si="13"/>
        <v>#DIV/0!</v>
      </c>
      <c r="T65" s="268" t="e">
        <f t="shared" si="17"/>
        <v>#DIV/0!</v>
      </c>
      <c r="U65" s="268" t="e">
        <f t="shared" si="12"/>
        <v>#DIV/0!</v>
      </c>
      <c r="V65" s="269" t="e">
        <f t="shared" si="18"/>
        <v>#DIV/0!</v>
      </c>
      <c r="W65" s="270" t="e">
        <f t="shared" si="19"/>
        <v>#DIV/0!</v>
      </c>
      <c r="X65" s="270" t="e">
        <f t="shared" si="20"/>
        <v>#DIV/0!</v>
      </c>
      <c r="Y65" s="270" t="e">
        <f t="shared" si="14"/>
        <v>#DIV/0!</v>
      </c>
    </row>
    <row r="66" spans="1:25" ht="25.5" customHeight="1">
      <c r="A66" s="267">
        <v>63</v>
      </c>
      <c r="B66" s="259"/>
      <c r="C66" s="260"/>
      <c r="D66" s="268" t="e">
        <f>'1. Indoor DSLAM'!F66</f>
        <v>#DIV/0!</v>
      </c>
      <c r="E66" s="268" t="e">
        <f>D66*'6. WEIGHT PER PRODUCT '!$C$11</f>
        <v>#DIV/0!</v>
      </c>
      <c r="F66" s="268" t="e">
        <f>D66*'6. WEIGHT PER PRODUCT '!$C$12</f>
        <v>#DIV/0!</v>
      </c>
      <c r="G66" s="268" t="e">
        <f>D66*'6. WEIGHT PER PRODUCT '!$C$13</f>
        <v>#DIV/0!</v>
      </c>
      <c r="H66" s="268" t="e">
        <f>D66*'6. WEIGHT PER PRODUCT '!$C$14</f>
        <v>#DIV/0!</v>
      </c>
      <c r="I66" s="268" t="e">
        <f>D66*'6. WEIGHT PER PRODUCT '!$C$15</f>
        <v>#DIV/0!</v>
      </c>
      <c r="J66" s="268" t="e">
        <f>D66*'6. WEIGHT PER PRODUCT '!$C$16</f>
        <v>#DIV/0!</v>
      </c>
      <c r="K66" s="268" t="e">
        <f>D66*'6. WEIGHT PER PRODUCT '!$C$17</f>
        <v>#DIV/0!</v>
      </c>
      <c r="L66" s="268" t="e">
        <f t="shared" si="7"/>
        <v>#DIV/0!</v>
      </c>
      <c r="M66" s="268" t="e">
        <f t="shared" si="8"/>
        <v>#DIV/0!</v>
      </c>
      <c r="N66" s="268" t="e">
        <f t="shared" si="9"/>
        <v>#DIV/0!</v>
      </c>
      <c r="O66" s="268" t="e">
        <f t="shared" si="10"/>
        <v>#DIV/0!</v>
      </c>
      <c r="P66" s="268" t="e">
        <f t="shared" si="15"/>
        <v>#DIV/0!</v>
      </c>
      <c r="Q66" s="268" t="e">
        <f t="shared" si="11"/>
        <v>#DIV/0!</v>
      </c>
      <c r="R66" s="268" t="e">
        <f t="shared" si="16"/>
        <v>#DIV/0!</v>
      </c>
      <c r="S66" s="268" t="e">
        <f t="shared" si="13"/>
        <v>#DIV/0!</v>
      </c>
      <c r="T66" s="268" t="e">
        <f t="shared" si="17"/>
        <v>#DIV/0!</v>
      </c>
      <c r="U66" s="268" t="e">
        <f t="shared" si="12"/>
        <v>#DIV/0!</v>
      </c>
      <c r="V66" s="269" t="e">
        <f t="shared" si="18"/>
        <v>#DIV/0!</v>
      </c>
      <c r="W66" s="270" t="e">
        <f t="shared" si="19"/>
        <v>#DIV/0!</v>
      </c>
      <c r="X66" s="270" t="e">
        <f t="shared" si="20"/>
        <v>#DIV/0!</v>
      </c>
      <c r="Y66" s="270" t="e">
        <f t="shared" si="14"/>
        <v>#DIV/0!</v>
      </c>
    </row>
    <row r="67" spans="1:25" ht="25.5" customHeight="1">
      <c r="A67" s="267">
        <v>64</v>
      </c>
      <c r="B67" s="261"/>
      <c r="C67" s="262"/>
      <c r="D67" s="268" t="e">
        <f>'1. Indoor DSLAM'!F67</f>
        <v>#DIV/0!</v>
      </c>
      <c r="E67" s="268" t="e">
        <f>D67*'6. WEIGHT PER PRODUCT '!$C$11</f>
        <v>#DIV/0!</v>
      </c>
      <c r="F67" s="268" t="e">
        <f>D67*'6. WEIGHT PER PRODUCT '!$C$12</f>
        <v>#DIV/0!</v>
      </c>
      <c r="G67" s="268" t="e">
        <f>D67*'6. WEIGHT PER PRODUCT '!$C$13</f>
        <v>#DIV/0!</v>
      </c>
      <c r="H67" s="268" t="e">
        <f>D67*'6. WEIGHT PER PRODUCT '!$C$14</f>
        <v>#DIV/0!</v>
      </c>
      <c r="I67" s="268" t="e">
        <f>D67*'6. WEIGHT PER PRODUCT '!$C$15</f>
        <v>#DIV/0!</v>
      </c>
      <c r="J67" s="268" t="e">
        <f>D67*'6. WEIGHT PER PRODUCT '!$C$16</f>
        <v>#DIV/0!</v>
      </c>
      <c r="K67" s="268" t="e">
        <f>D67*'6. WEIGHT PER PRODUCT '!$C$17</f>
        <v>#DIV/0!</v>
      </c>
      <c r="L67" s="268" t="e">
        <f t="shared" si="7"/>
        <v>#DIV/0!</v>
      </c>
      <c r="M67" s="268" t="e">
        <f t="shared" si="8"/>
        <v>#DIV/0!</v>
      </c>
      <c r="N67" s="268" t="e">
        <f t="shared" si="9"/>
        <v>#DIV/0!</v>
      </c>
      <c r="O67" s="268" t="e">
        <f t="shared" si="10"/>
        <v>#DIV/0!</v>
      </c>
      <c r="P67" s="268" t="e">
        <f t="shared" si="15"/>
        <v>#DIV/0!</v>
      </c>
      <c r="Q67" s="268" t="e">
        <f t="shared" si="11"/>
        <v>#DIV/0!</v>
      </c>
      <c r="R67" s="268" t="e">
        <f t="shared" si="16"/>
        <v>#DIV/0!</v>
      </c>
      <c r="S67" s="268" t="e">
        <f t="shared" si="13"/>
        <v>#DIV/0!</v>
      </c>
      <c r="T67" s="268" t="e">
        <f t="shared" si="17"/>
        <v>#DIV/0!</v>
      </c>
      <c r="U67" s="268" t="e">
        <f t="shared" si="12"/>
        <v>#DIV/0!</v>
      </c>
      <c r="V67" s="269" t="e">
        <f t="shared" si="18"/>
        <v>#DIV/0!</v>
      </c>
      <c r="W67" s="270" t="e">
        <f t="shared" si="19"/>
        <v>#DIV/0!</v>
      </c>
      <c r="X67" s="270" t="e">
        <f t="shared" si="20"/>
        <v>#DIV/0!</v>
      </c>
      <c r="Y67" s="270" t="e">
        <f t="shared" si="14"/>
        <v>#DIV/0!</v>
      </c>
    </row>
    <row r="68" spans="1:25" ht="25.5" customHeight="1">
      <c r="A68" s="267">
        <v>65</v>
      </c>
      <c r="B68" s="259"/>
      <c r="C68" s="260"/>
      <c r="D68" s="268" t="e">
        <f>'1. Indoor DSLAM'!F68</f>
        <v>#DIV/0!</v>
      </c>
      <c r="E68" s="268" t="e">
        <f>D68*'6. WEIGHT PER PRODUCT '!$C$11</f>
        <v>#DIV/0!</v>
      </c>
      <c r="F68" s="268" t="e">
        <f>D68*'6. WEIGHT PER PRODUCT '!$C$12</f>
        <v>#DIV/0!</v>
      </c>
      <c r="G68" s="268" t="e">
        <f>D68*'6. WEIGHT PER PRODUCT '!$C$13</f>
        <v>#DIV/0!</v>
      </c>
      <c r="H68" s="268" t="e">
        <f>D68*'6. WEIGHT PER PRODUCT '!$C$14</f>
        <v>#DIV/0!</v>
      </c>
      <c r="I68" s="268" t="e">
        <f>D68*'6. WEIGHT PER PRODUCT '!$C$15</f>
        <v>#DIV/0!</v>
      </c>
      <c r="J68" s="268" t="e">
        <f>D68*'6. WEIGHT PER PRODUCT '!$C$16</f>
        <v>#DIV/0!</v>
      </c>
      <c r="K68" s="268" t="e">
        <f>D68*'6. WEIGHT PER PRODUCT '!$C$17</f>
        <v>#DIV/0!</v>
      </c>
      <c r="L68" s="268" t="e">
        <f t="shared" si="7"/>
        <v>#DIV/0!</v>
      </c>
      <c r="M68" s="268" t="e">
        <f t="shared" si="8"/>
        <v>#DIV/0!</v>
      </c>
      <c r="N68" s="268" t="e">
        <f t="shared" si="9"/>
        <v>#DIV/0!</v>
      </c>
      <c r="O68" s="268" t="e">
        <f t="shared" si="10"/>
        <v>#DIV/0!</v>
      </c>
      <c r="P68" s="268" t="e">
        <f aca="true" t="shared" si="21" ref="P68:P99">VLOOKUP(O68,$AA$4:$AB$13,2,1)</f>
        <v>#DIV/0!</v>
      </c>
      <c r="Q68" s="268" t="e">
        <f t="shared" si="11"/>
        <v>#DIV/0!</v>
      </c>
      <c r="R68" s="268" t="e">
        <f aca="true" t="shared" si="22" ref="R68:R99">IF(Q68&gt;0,VLOOKUP(Q68,$AA$4:$AB$13,2,1),0)</f>
        <v>#DIV/0!</v>
      </c>
      <c r="S68" s="268" t="e">
        <f t="shared" si="13"/>
        <v>#DIV/0!</v>
      </c>
      <c r="T68" s="268" t="e">
        <f aca="true" t="shared" si="23" ref="T68:T99">IF(S68&gt;0,VLOOKUP(S68,$AA$4:$AB$13,2,1),0)</f>
        <v>#DIV/0!</v>
      </c>
      <c r="U68" s="268" t="e">
        <f t="shared" si="12"/>
        <v>#DIV/0!</v>
      </c>
      <c r="V68" s="269" t="e">
        <f aca="true" t="shared" si="24" ref="V68:V104">VLOOKUP(P68,$AB$4:$AD$13,3,1)+VLOOKUP(P68,$AB$4:$AD$13,2,1)/$X$2</f>
        <v>#DIV/0!</v>
      </c>
      <c r="W68" s="270" t="e">
        <f aca="true" t="shared" si="25" ref="W68:W104">IF(R68=0,0,VLOOKUP(R68,$AB$4:$AD$13,3,1)+VLOOKUP(R68,$AB$4:$AD$13,2,1)/$X$2)</f>
        <v>#DIV/0!</v>
      </c>
      <c r="X68" s="270" t="e">
        <f aca="true" t="shared" si="26" ref="X68:X104">IF(T68=0,0,VLOOKUP(T68,$AB$4:$AD$13,3,1)+VLOOKUP(T68,$AB$4:$AD$13,2,1)/$X$2)</f>
        <v>#DIV/0!</v>
      </c>
      <c r="Y68" s="270" t="e">
        <f t="shared" si="14"/>
        <v>#DIV/0!</v>
      </c>
    </row>
    <row r="69" spans="1:25" ht="25.5" customHeight="1">
      <c r="A69" s="267">
        <v>66</v>
      </c>
      <c r="B69" s="259"/>
      <c r="C69" s="260"/>
      <c r="D69" s="268" t="e">
        <f>'1. Indoor DSLAM'!F69</f>
        <v>#DIV/0!</v>
      </c>
      <c r="E69" s="268" t="e">
        <f>D69*'6. WEIGHT PER PRODUCT '!$C$11</f>
        <v>#DIV/0!</v>
      </c>
      <c r="F69" s="268" t="e">
        <f>D69*'6. WEIGHT PER PRODUCT '!$C$12</f>
        <v>#DIV/0!</v>
      </c>
      <c r="G69" s="268" t="e">
        <f>D69*'6. WEIGHT PER PRODUCT '!$C$13</f>
        <v>#DIV/0!</v>
      </c>
      <c r="H69" s="268" t="e">
        <f>D69*'6. WEIGHT PER PRODUCT '!$C$14</f>
        <v>#DIV/0!</v>
      </c>
      <c r="I69" s="268" t="e">
        <f>D69*'6. WEIGHT PER PRODUCT '!$C$15</f>
        <v>#DIV/0!</v>
      </c>
      <c r="J69" s="268" t="e">
        <f>D69*'6. WEIGHT PER PRODUCT '!$C$16</f>
        <v>#DIV/0!</v>
      </c>
      <c r="K69" s="268" t="e">
        <f>D69*'6. WEIGHT PER PRODUCT '!$C$17</f>
        <v>#DIV/0!</v>
      </c>
      <c r="L69" s="268" t="e">
        <f aca="true" t="shared" si="27" ref="L69:L104">((E69*512)+(F69*1024)+(G69*2048)+(H69*4096)+(I69*2048)+(J69*4096)+(K69*8192))/1000</f>
        <v>#DIV/0!</v>
      </c>
      <c r="M69" s="268" t="e">
        <f aca="true" t="shared" si="28" ref="M69:M104">(((E69*512)+(F69*1024)+(G69*2048)+(H69*4096))/1000)/50</f>
        <v>#DIV/0!</v>
      </c>
      <c r="N69" s="268" t="e">
        <f aca="true" t="shared" si="29" ref="N69:N104">(((I69*2048)+(J69*4096)+(K69*8192))/1000)/20</f>
        <v>#DIV/0!</v>
      </c>
      <c r="O69" s="268" t="e">
        <f aca="true" t="shared" si="30" ref="O69:O74">M69+N69</f>
        <v>#DIV/0!</v>
      </c>
      <c r="P69" s="268" t="e">
        <f t="shared" si="21"/>
        <v>#DIV/0!</v>
      </c>
      <c r="Q69" s="268" t="e">
        <f aca="true" t="shared" si="31" ref="Q69:Q76">IF(P69&gt;O69,0,O69-P69)</f>
        <v>#DIV/0!</v>
      </c>
      <c r="R69" s="268" t="e">
        <f t="shared" si="22"/>
        <v>#DIV/0!</v>
      </c>
      <c r="S69" s="268" t="e">
        <f t="shared" si="13"/>
        <v>#DIV/0!</v>
      </c>
      <c r="T69" s="268" t="e">
        <f t="shared" si="23"/>
        <v>#DIV/0!</v>
      </c>
      <c r="U69" s="268" t="e">
        <f aca="true" t="shared" si="32" ref="U69:U76">SUM(P69:T69)</f>
        <v>#DIV/0!</v>
      </c>
      <c r="V69" s="269" t="e">
        <f t="shared" si="24"/>
        <v>#DIV/0!</v>
      </c>
      <c r="W69" s="270" t="e">
        <f t="shared" si="25"/>
        <v>#DIV/0!</v>
      </c>
      <c r="X69" s="270" t="e">
        <f t="shared" si="26"/>
        <v>#DIV/0!</v>
      </c>
      <c r="Y69" s="270" t="e">
        <f t="shared" si="14"/>
        <v>#DIV/0!</v>
      </c>
    </row>
    <row r="70" spans="1:25" ht="25.5" customHeight="1">
      <c r="A70" s="267">
        <v>67</v>
      </c>
      <c r="B70" s="259"/>
      <c r="C70" s="260"/>
      <c r="D70" s="268" t="e">
        <f>'1. Indoor DSLAM'!F70</f>
        <v>#DIV/0!</v>
      </c>
      <c r="E70" s="268" t="e">
        <f>D70*'6. WEIGHT PER PRODUCT '!$C$11</f>
        <v>#DIV/0!</v>
      </c>
      <c r="F70" s="268" t="e">
        <f>D70*'6. WEIGHT PER PRODUCT '!$C$12</f>
        <v>#DIV/0!</v>
      </c>
      <c r="G70" s="268" t="e">
        <f>D70*'6. WEIGHT PER PRODUCT '!$C$13</f>
        <v>#DIV/0!</v>
      </c>
      <c r="H70" s="268" t="e">
        <f>D70*'6. WEIGHT PER PRODUCT '!$C$14</f>
        <v>#DIV/0!</v>
      </c>
      <c r="I70" s="268" t="e">
        <f>D70*'6. WEIGHT PER PRODUCT '!$C$15</f>
        <v>#DIV/0!</v>
      </c>
      <c r="J70" s="268" t="e">
        <f>D70*'6. WEIGHT PER PRODUCT '!$C$16</f>
        <v>#DIV/0!</v>
      </c>
      <c r="K70" s="268" t="e">
        <f>D70*'6. WEIGHT PER PRODUCT '!$C$17</f>
        <v>#DIV/0!</v>
      </c>
      <c r="L70" s="268" t="e">
        <f t="shared" si="27"/>
        <v>#DIV/0!</v>
      </c>
      <c r="M70" s="268" t="e">
        <f t="shared" si="28"/>
        <v>#DIV/0!</v>
      </c>
      <c r="N70" s="268" t="e">
        <f t="shared" si="29"/>
        <v>#DIV/0!</v>
      </c>
      <c r="O70" s="268" t="e">
        <f t="shared" si="30"/>
        <v>#DIV/0!</v>
      </c>
      <c r="P70" s="268" t="e">
        <f t="shared" si="21"/>
        <v>#DIV/0!</v>
      </c>
      <c r="Q70" s="268" t="e">
        <f t="shared" si="31"/>
        <v>#DIV/0!</v>
      </c>
      <c r="R70" s="268" t="e">
        <f t="shared" si="22"/>
        <v>#DIV/0!</v>
      </c>
      <c r="S70" s="268" t="e">
        <f aca="true" t="shared" si="33" ref="S70:S76">IF(R70&gt;Q70,0,Q70-R70)</f>
        <v>#DIV/0!</v>
      </c>
      <c r="T70" s="268" t="e">
        <f t="shared" si="23"/>
        <v>#DIV/0!</v>
      </c>
      <c r="U70" s="268" t="e">
        <f t="shared" si="32"/>
        <v>#DIV/0!</v>
      </c>
      <c r="V70" s="269" t="e">
        <f t="shared" si="24"/>
        <v>#DIV/0!</v>
      </c>
      <c r="W70" s="270" t="e">
        <f t="shared" si="25"/>
        <v>#DIV/0!</v>
      </c>
      <c r="X70" s="270" t="e">
        <f t="shared" si="26"/>
        <v>#DIV/0!</v>
      </c>
      <c r="Y70" s="270" t="e">
        <f t="shared" si="14"/>
        <v>#DIV/0!</v>
      </c>
    </row>
    <row r="71" spans="1:25" ht="25.5" customHeight="1">
      <c r="A71" s="267">
        <v>68</v>
      </c>
      <c r="B71" s="259"/>
      <c r="C71" s="260"/>
      <c r="D71" s="268" t="e">
        <f>'1. Indoor DSLAM'!F71</f>
        <v>#DIV/0!</v>
      </c>
      <c r="E71" s="268" t="e">
        <f>D71*'6. WEIGHT PER PRODUCT '!$C$11</f>
        <v>#DIV/0!</v>
      </c>
      <c r="F71" s="268" t="e">
        <f>D71*'6. WEIGHT PER PRODUCT '!$C$12</f>
        <v>#DIV/0!</v>
      </c>
      <c r="G71" s="268" t="e">
        <f>D71*'6. WEIGHT PER PRODUCT '!$C$13</f>
        <v>#DIV/0!</v>
      </c>
      <c r="H71" s="268" t="e">
        <f>D71*'6. WEIGHT PER PRODUCT '!$C$14</f>
        <v>#DIV/0!</v>
      </c>
      <c r="I71" s="268" t="e">
        <f>D71*'6. WEIGHT PER PRODUCT '!$C$15</f>
        <v>#DIV/0!</v>
      </c>
      <c r="J71" s="268" t="e">
        <f>D71*'6. WEIGHT PER PRODUCT '!$C$16</f>
        <v>#DIV/0!</v>
      </c>
      <c r="K71" s="268" t="e">
        <f>D71*'6. WEIGHT PER PRODUCT '!$C$17</f>
        <v>#DIV/0!</v>
      </c>
      <c r="L71" s="268" t="e">
        <f t="shared" si="27"/>
        <v>#DIV/0!</v>
      </c>
      <c r="M71" s="268" t="e">
        <f t="shared" si="28"/>
        <v>#DIV/0!</v>
      </c>
      <c r="N71" s="268" t="e">
        <f t="shared" si="29"/>
        <v>#DIV/0!</v>
      </c>
      <c r="O71" s="268" t="e">
        <f t="shared" si="30"/>
        <v>#DIV/0!</v>
      </c>
      <c r="P71" s="268" t="e">
        <f t="shared" si="21"/>
        <v>#DIV/0!</v>
      </c>
      <c r="Q71" s="268" t="e">
        <f t="shared" si="31"/>
        <v>#DIV/0!</v>
      </c>
      <c r="R71" s="268" t="e">
        <f t="shared" si="22"/>
        <v>#DIV/0!</v>
      </c>
      <c r="S71" s="268" t="e">
        <f t="shared" si="33"/>
        <v>#DIV/0!</v>
      </c>
      <c r="T71" s="268" t="e">
        <f t="shared" si="23"/>
        <v>#DIV/0!</v>
      </c>
      <c r="U71" s="268" t="e">
        <f t="shared" si="32"/>
        <v>#DIV/0!</v>
      </c>
      <c r="V71" s="269" t="e">
        <f t="shared" si="24"/>
        <v>#DIV/0!</v>
      </c>
      <c r="W71" s="270" t="e">
        <f t="shared" si="25"/>
        <v>#DIV/0!</v>
      </c>
      <c r="X71" s="270" t="e">
        <f t="shared" si="26"/>
        <v>#DIV/0!</v>
      </c>
      <c r="Y71" s="270" t="e">
        <f t="shared" si="14"/>
        <v>#DIV/0!</v>
      </c>
    </row>
    <row r="72" spans="1:25" ht="25.5" customHeight="1">
      <c r="A72" s="267">
        <v>69</v>
      </c>
      <c r="B72" s="259"/>
      <c r="C72" s="260"/>
      <c r="D72" s="268" t="e">
        <f>'1. Indoor DSLAM'!F72</f>
        <v>#DIV/0!</v>
      </c>
      <c r="E72" s="268" t="e">
        <f>D72*'6. WEIGHT PER PRODUCT '!$C$11</f>
        <v>#DIV/0!</v>
      </c>
      <c r="F72" s="268" t="e">
        <f>D72*'6. WEIGHT PER PRODUCT '!$C$12</f>
        <v>#DIV/0!</v>
      </c>
      <c r="G72" s="268" t="e">
        <f>D72*'6. WEIGHT PER PRODUCT '!$C$13</f>
        <v>#DIV/0!</v>
      </c>
      <c r="H72" s="268" t="e">
        <f>D72*'6. WEIGHT PER PRODUCT '!$C$14</f>
        <v>#DIV/0!</v>
      </c>
      <c r="I72" s="268" t="e">
        <f>D72*'6. WEIGHT PER PRODUCT '!$C$15</f>
        <v>#DIV/0!</v>
      </c>
      <c r="J72" s="268" t="e">
        <f>D72*'6. WEIGHT PER PRODUCT '!$C$16</f>
        <v>#DIV/0!</v>
      </c>
      <c r="K72" s="268" t="e">
        <f>D72*'6. WEIGHT PER PRODUCT '!$C$17</f>
        <v>#DIV/0!</v>
      </c>
      <c r="L72" s="268" t="e">
        <f t="shared" si="27"/>
        <v>#DIV/0!</v>
      </c>
      <c r="M72" s="268" t="e">
        <f t="shared" si="28"/>
        <v>#DIV/0!</v>
      </c>
      <c r="N72" s="268" t="e">
        <f t="shared" si="29"/>
        <v>#DIV/0!</v>
      </c>
      <c r="O72" s="268" t="e">
        <f t="shared" si="30"/>
        <v>#DIV/0!</v>
      </c>
      <c r="P72" s="268" t="e">
        <f t="shared" si="21"/>
        <v>#DIV/0!</v>
      </c>
      <c r="Q72" s="268" t="e">
        <f t="shared" si="31"/>
        <v>#DIV/0!</v>
      </c>
      <c r="R72" s="268" t="e">
        <f t="shared" si="22"/>
        <v>#DIV/0!</v>
      </c>
      <c r="S72" s="268" t="e">
        <f t="shared" si="33"/>
        <v>#DIV/0!</v>
      </c>
      <c r="T72" s="268" t="e">
        <f t="shared" si="23"/>
        <v>#DIV/0!</v>
      </c>
      <c r="U72" s="268" t="e">
        <f t="shared" si="32"/>
        <v>#DIV/0!</v>
      </c>
      <c r="V72" s="269" t="e">
        <f t="shared" si="24"/>
        <v>#DIV/0!</v>
      </c>
      <c r="W72" s="270" t="e">
        <f t="shared" si="25"/>
        <v>#DIV/0!</v>
      </c>
      <c r="X72" s="270" t="e">
        <f t="shared" si="26"/>
        <v>#DIV/0!</v>
      </c>
      <c r="Y72" s="270" t="e">
        <f t="shared" si="14"/>
        <v>#DIV/0!</v>
      </c>
    </row>
    <row r="73" spans="1:25" ht="25.5" customHeight="1">
      <c r="A73" s="267">
        <v>70</v>
      </c>
      <c r="B73" s="259"/>
      <c r="C73" s="260"/>
      <c r="D73" s="268" t="e">
        <f>'1. Indoor DSLAM'!F73</f>
        <v>#DIV/0!</v>
      </c>
      <c r="E73" s="268" t="e">
        <f>D73*'6. WEIGHT PER PRODUCT '!$C$11</f>
        <v>#DIV/0!</v>
      </c>
      <c r="F73" s="268" t="e">
        <f>D73*'6. WEIGHT PER PRODUCT '!$C$12</f>
        <v>#DIV/0!</v>
      </c>
      <c r="G73" s="268" t="e">
        <f>D73*'6. WEIGHT PER PRODUCT '!$C$13</f>
        <v>#DIV/0!</v>
      </c>
      <c r="H73" s="268" t="e">
        <f>D73*'6. WEIGHT PER PRODUCT '!$C$14</f>
        <v>#DIV/0!</v>
      </c>
      <c r="I73" s="268" t="e">
        <f>D73*'6. WEIGHT PER PRODUCT '!$C$15</f>
        <v>#DIV/0!</v>
      </c>
      <c r="J73" s="268" t="e">
        <f>D73*'6. WEIGHT PER PRODUCT '!$C$16</f>
        <v>#DIV/0!</v>
      </c>
      <c r="K73" s="268" t="e">
        <f>D73*'6. WEIGHT PER PRODUCT '!$C$17</f>
        <v>#DIV/0!</v>
      </c>
      <c r="L73" s="268" t="e">
        <f t="shared" si="27"/>
        <v>#DIV/0!</v>
      </c>
      <c r="M73" s="268" t="e">
        <f t="shared" si="28"/>
        <v>#DIV/0!</v>
      </c>
      <c r="N73" s="268" t="e">
        <f t="shared" si="29"/>
        <v>#DIV/0!</v>
      </c>
      <c r="O73" s="268" t="e">
        <f t="shared" si="30"/>
        <v>#DIV/0!</v>
      </c>
      <c r="P73" s="268" t="e">
        <f t="shared" si="21"/>
        <v>#DIV/0!</v>
      </c>
      <c r="Q73" s="268" t="e">
        <f t="shared" si="31"/>
        <v>#DIV/0!</v>
      </c>
      <c r="R73" s="268" t="e">
        <f t="shared" si="22"/>
        <v>#DIV/0!</v>
      </c>
      <c r="S73" s="268" t="e">
        <f t="shared" si="33"/>
        <v>#DIV/0!</v>
      </c>
      <c r="T73" s="268" t="e">
        <f t="shared" si="23"/>
        <v>#DIV/0!</v>
      </c>
      <c r="U73" s="268" t="e">
        <f t="shared" si="32"/>
        <v>#DIV/0!</v>
      </c>
      <c r="V73" s="269" t="e">
        <f t="shared" si="24"/>
        <v>#DIV/0!</v>
      </c>
      <c r="W73" s="270" t="e">
        <f t="shared" si="25"/>
        <v>#DIV/0!</v>
      </c>
      <c r="X73" s="270" t="e">
        <f t="shared" si="26"/>
        <v>#DIV/0!</v>
      </c>
      <c r="Y73" s="270" t="e">
        <f t="shared" si="14"/>
        <v>#DIV/0!</v>
      </c>
    </row>
    <row r="74" spans="1:25" ht="25.5" customHeight="1">
      <c r="A74" s="267">
        <v>71</v>
      </c>
      <c r="B74" s="259"/>
      <c r="C74" s="260"/>
      <c r="D74" s="268" t="e">
        <f>'1. Indoor DSLAM'!F74</f>
        <v>#DIV/0!</v>
      </c>
      <c r="E74" s="268" t="e">
        <f>D74*'6. WEIGHT PER PRODUCT '!$C$11</f>
        <v>#DIV/0!</v>
      </c>
      <c r="F74" s="268" t="e">
        <f>D74*'6. WEIGHT PER PRODUCT '!$C$12</f>
        <v>#DIV/0!</v>
      </c>
      <c r="G74" s="268" t="e">
        <f>D74*'6. WEIGHT PER PRODUCT '!$C$13</f>
        <v>#DIV/0!</v>
      </c>
      <c r="H74" s="268" t="e">
        <f>D74*'6. WEIGHT PER PRODUCT '!$C$14</f>
        <v>#DIV/0!</v>
      </c>
      <c r="I74" s="268" t="e">
        <f>D74*'6. WEIGHT PER PRODUCT '!$C$15</f>
        <v>#DIV/0!</v>
      </c>
      <c r="J74" s="268" t="e">
        <f>D74*'6. WEIGHT PER PRODUCT '!$C$16</f>
        <v>#DIV/0!</v>
      </c>
      <c r="K74" s="268" t="e">
        <f>D74*'6. WEIGHT PER PRODUCT '!$C$17</f>
        <v>#DIV/0!</v>
      </c>
      <c r="L74" s="268" t="e">
        <f t="shared" si="27"/>
        <v>#DIV/0!</v>
      </c>
      <c r="M74" s="268" t="e">
        <f t="shared" si="28"/>
        <v>#DIV/0!</v>
      </c>
      <c r="N74" s="268" t="e">
        <f t="shared" si="29"/>
        <v>#DIV/0!</v>
      </c>
      <c r="O74" s="268" t="e">
        <f t="shared" si="30"/>
        <v>#DIV/0!</v>
      </c>
      <c r="P74" s="268" t="e">
        <f t="shared" si="21"/>
        <v>#DIV/0!</v>
      </c>
      <c r="Q74" s="268" t="e">
        <f t="shared" si="31"/>
        <v>#DIV/0!</v>
      </c>
      <c r="R74" s="268" t="e">
        <f t="shared" si="22"/>
        <v>#DIV/0!</v>
      </c>
      <c r="S74" s="268" t="e">
        <f t="shared" si="33"/>
        <v>#DIV/0!</v>
      </c>
      <c r="T74" s="268" t="e">
        <f t="shared" si="23"/>
        <v>#DIV/0!</v>
      </c>
      <c r="U74" s="268" t="e">
        <f t="shared" si="32"/>
        <v>#DIV/0!</v>
      </c>
      <c r="V74" s="269" t="e">
        <f t="shared" si="24"/>
        <v>#DIV/0!</v>
      </c>
      <c r="W74" s="270" t="e">
        <f t="shared" si="25"/>
        <v>#DIV/0!</v>
      </c>
      <c r="X74" s="270" t="e">
        <f t="shared" si="26"/>
        <v>#DIV/0!</v>
      </c>
      <c r="Y74" s="270" t="e">
        <f t="shared" si="14"/>
        <v>#DIV/0!</v>
      </c>
    </row>
    <row r="75" spans="1:25" ht="25.5" customHeight="1">
      <c r="A75" s="267">
        <v>72</v>
      </c>
      <c r="B75" s="259"/>
      <c r="C75" s="260"/>
      <c r="D75" s="268" t="e">
        <f>'1. Indoor DSLAM'!F75</f>
        <v>#DIV/0!</v>
      </c>
      <c r="E75" s="268" t="e">
        <f>D75*'6. WEIGHT PER PRODUCT '!$C$11</f>
        <v>#DIV/0!</v>
      </c>
      <c r="F75" s="268" t="e">
        <f>D75*'6. WEIGHT PER PRODUCT '!$C$12</f>
        <v>#DIV/0!</v>
      </c>
      <c r="G75" s="268" t="e">
        <f>D75*'6. WEIGHT PER PRODUCT '!$C$13</f>
        <v>#DIV/0!</v>
      </c>
      <c r="H75" s="268" t="e">
        <f>D75*'6. WEIGHT PER PRODUCT '!$C$14</f>
        <v>#DIV/0!</v>
      </c>
      <c r="I75" s="268" t="e">
        <f>D75*'6. WEIGHT PER PRODUCT '!$C$15</f>
        <v>#DIV/0!</v>
      </c>
      <c r="J75" s="268" t="e">
        <f>D75*'6. WEIGHT PER PRODUCT '!$C$16</f>
        <v>#DIV/0!</v>
      </c>
      <c r="K75" s="268" t="e">
        <f>D75*'6. WEIGHT PER PRODUCT '!$C$17</f>
        <v>#DIV/0!</v>
      </c>
      <c r="L75" s="268" t="e">
        <f t="shared" si="27"/>
        <v>#DIV/0!</v>
      </c>
      <c r="M75" s="268" t="e">
        <f t="shared" si="28"/>
        <v>#DIV/0!</v>
      </c>
      <c r="N75" s="268" t="e">
        <f t="shared" si="29"/>
        <v>#DIV/0!</v>
      </c>
      <c r="O75" s="268" t="e">
        <f>M75+N75</f>
        <v>#DIV/0!</v>
      </c>
      <c r="P75" s="268" t="e">
        <f t="shared" si="21"/>
        <v>#DIV/0!</v>
      </c>
      <c r="Q75" s="268" t="e">
        <f t="shared" si="31"/>
        <v>#DIV/0!</v>
      </c>
      <c r="R75" s="268" t="e">
        <f t="shared" si="22"/>
        <v>#DIV/0!</v>
      </c>
      <c r="S75" s="268" t="e">
        <f t="shared" si="33"/>
        <v>#DIV/0!</v>
      </c>
      <c r="T75" s="268" t="e">
        <f t="shared" si="23"/>
        <v>#DIV/0!</v>
      </c>
      <c r="U75" s="268" t="e">
        <f t="shared" si="32"/>
        <v>#DIV/0!</v>
      </c>
      <c r="V75" s="269" t="e">
        <f t="shared" si="24"/>
        <v>#DIV/0!</v>
      </c>
      <c r="W75" s="270" t="e">
        <f t="shared" si="25"/>
        <v>#DIV/0!</v>
      </c>
      <c r="X75" s="270" t="e">
        <f t="shared" si="26"/>
        <v>#DIV/0!</v>
      </c>
      <c r="Y75" s="270" t="e">
        <f t="shared" si="14"/>
        <v>#DIV/0!</v>
      </c>
    </row>
    <row r="76" spans="1:25" ht="25.5" customHeight="1">
      <c r="A76" s="267">
        <v>73</v>
      </c>
      <c r="B76" s="259"/>
      <c r="C76" s="260"/>
      <c r="D76" s="268" t="e">
        <f>'1. Indoor DSLAM'!F76</f>
        <v>#DIV/0!</v>
      </c>
      <c r="E76" s="268" t="e">
        <f>D76*'6. WEIGHT PER PRODUCT '!$C$11</f>
        <v>#DIV/0!</v>
      </c>
      <c r="F76" s="268" t="e">
        <f>D76*'6. WEIGHT PER PRODUCT '!$C$12</f>
        <v>#DIV/0!</v>
      </c>
      <c r="G76" s="268" t="e">
        <f>D76*'6. WEIGHT PER PRODUCT '!$C$13</f>
        <v>#DIV/0!</v>
      </c>
      <c r="H76" s="268" t="e">
        <f>D76*'6. WEIGHT PER PRODUCT '!$C$14</f>
        <v>#DIV/0!</v>
      </c>
      <c r="I76" s="268" t="e">
        <f>D76*'6. WEIGHT PER PRODUCT '!$C$15</f>
        <v>#DIV/0!</v>
      </c>
      <c r="J76" s="268" t="e">
        <f>D76*'6. WEIGHT PER PRODUCT '!$C$16</f>
        <v>#DIV/0!</v>
      </c>
      <c r="K76" s="268" t="e">
        <f>D76*'6. WEIGHT PER PRODUCT '!$C$17</f>
        <v>#DIV/0!</v>
      </c>
      <c r="L76" s="268" t="e">
        <f t="shared" si="27"/>
        <v>#DIV/0!</v>
      </c>
      <c r="M76" s="268" t="e">
        <f t="shared" si="28"/>
        <v>#DIV/0!</v>
      </c>
      <c r="N76" s="268" t="e">
        <f t="shared" si="29"/>
        <v>#DIV/0!</v>
      </c>
      <c r="O76" s="268" t="e">
        <f>M76+N76</f>
        <v>#DIV/0!</v>
      </c>
      <c r="P76" s="268" t="e">
        <f t="shared" si="21"/>
        <v>#DIV/0!</v>
      </c>
      <c r="Q76" s="268" t="e">
        <f t="shared" si="31"/>
        <v>#DIV/0!</v>
      </c>
      <c r="R76" s="268" t="e">
        <f t="shared" si="22"/>
        <v>#DIV/0!</v>
      </c>
      <c r="S76" s="268" t="e">
        <f t="shared" si="33"/>
        <v>#DIV/0!</v>
      </c>
      <c r="T76" s="268" t="e">
        <f t="shared" si="23"/>
        <v>#DIV/0!</v>
      </c>
      <c r="U76" s="268" t="e">
        <f t="shared" si="32"/>
        <v>#DIV/0!</v>
      </c>
      <c r="V76" s="269" t="e">
        <f t="shared" si="24"/>
        <v>#DIV/0!</v>
      </c>
      <c r="W76" s="270" t="e">
        <f t="shared" si="25"/>
        <v>#DIV/0!</v>
      </c>
      <c r="X76" s="270" t="e">
        <f t="shared" si="26"/>
        <v>#DIV/0!</v>
      </c>
      <c r="Y76" s="270" t="e">
        <f t="shared" si="14"/>
        <v>#DIV/0!</v>
      </c>
    </row>
    <row r="77" spans="1:25" ht="25.5" customHeight="1">
      <c r="A77" s="267">
        <f>A76+1</f>
        <v>74</v>
      </c>
      <c r="B77" s="259"/>
      <c r="C77" s="260"/>
      <c r="D77" s="268" t="e">
        <f>'1. Indoor DSLAM'!F77</f>
        <v>#DIV/0!</v>
      </c>
      <c r="E77" s="268" t="e">
        <f>D77*'6. WEIGHT PER PRODUCT '!$C$11</f>
        <v>#DIV/0!</v>
      </c>
      <c r="F77" s="268" t="e">
        <f>D77*'6. WEIGHT PER PRODUCT '!$C$12</f>
        <v>#DIV/0!</v>
      </c>
      <c r="G77" s="268" t="e">
        <f>D77*'6. WEIGHT PER PRODUCT '!$C$13</f>
        <v>#DIV/0!</v>
      </c>
      <c r="H77" s="268" t="e">
        <f>D77*'6. WEIGHT PER PRODUCT '!$C$14</f>
        <v>#DIV/0!</v>
      </c>
      <c r="I77" s="268" t="e">
        <f>D77*'6. WEIGHT PER PRODUCT '!$C$15</f>
        <v>#DIV/0!</v>
      </c>
      <c r="J77" s="268" t="e">
        <f>D77*'6. WEIGHT PER PRODUCT '!$C$16</f>
        <v>#DIV/0!</v>
      </c>
      <c r="K77" s="268" t="e">
        <f>D77*'6. WEIGHT PER PRODUCT '!$C$17</f>
        <v>#DIV/0!</v>
      </c>
      <c r="L77" s="268" t="e">
        <f t="shared" si="27"/>
        <v>#DIV/0!</v>
      </c>
      <c r="M77" s="268" t="e">
        <f t="shared" si="28"/>
        <v>#DIV/0!</v>
      </c>
      <c r="N77" s="268" t="e">
        <f t="shared" si="29"/>
        <v>#DIV/0!</v>
      </c>
      <c r="O77" s="268" t="e">
        <f aca="true" t="shared" si="34" ref="O77:O104">M77+N77</f>
        <v>#DIV/0!</v>
      </c>
      <c r="P77" s="268" t="e">
        <f t="shared" si="21"/>
        <v>#DIV/0!</v>
      </c>
      <c r="Q77" s="268" t="e">
        <f>IF(P77&gt;O77,0,O77-P77)</f>
        <v>#DIV/0!</v>
      </c>
      <c r="R77" s="268" t="e">
        <f t="shared" si="22"/>
        <v>#DIV/0!</v>
      </c>
      <c r="S77" s="268" t="e">
        <f>IF(R77&gt;Q77,0,Q77-R77)</f>
        <v>#DIV/0!</v>
      </c>
      <c r="T77" s="268" t="e">
        <f t="shared" si="23"/>
        <v>#DIV/0!</v>
      </c>
      <c r="U77" s="268" t="e">
        <f>SUM(P77:T77)</f>
        <v>#DIV/0!</v>
      </c>
      <c r="V77" s="269" t="e">
        <f t="shared" si="24"/>
        <v>#DIV/0!</v>
      </c>
      <c r="W77" s="270" t="e">
        <f t="shared" si="25"/>
        <v>#DIV/0!</v>
      </c>
      <c r="X77" s="270" t="e">
        <f t="shared" si="26"/>
        <v>#DIV/0!</v>
      </c>
      <c r="Y77" s="270" t="e">
        <f>SUM(V77:X77)</f>
        <v>#DIV/0!</v>
      </c>
    </row>
    <row r="78" spans="1:25" ht="25.5" customHeight="1">
      <c r="A78" s="267">
        <f aca="true" t="shared" si="35" ref="A78:A104">A77+1</f>
        <v>75</v>
      </c>
      <c r="B78" s="259"/>
      <c r="C78" s="260"/>
      <c r="D78" s="268" t="e">
        <f>'1. Indoor DSLAM'!F78</f>
        <v>#DIV/0!</v>
      </c>
      <c r="E78" s="268" t="e">
        <f>D78*'6. WEIGHT PER PRODUCT '!$C$11</f>
        <v>#DIV/0!</v>
      </c>
      <c r="F78" s="268" t="e">
        <f>D78*'6. WEIGHT PER PRODUCT '!$C$12</f>
        <v>#DIV/0!</v>
      </c>
      <c r="G78" s="268" t="e">
        <f>D78*'6. WEIGHT PER PRODUCT '!$C$13</f>
        <v>#DIV/0!</v>
      </c>
      <c r="H78" s="268" t="e">
        <f>D78*'6. WEIGHT PER PRODUCT '!$C$14</f>
        <v>#DIV/0!</v>
      </c>
      <c r="I78" s="268" t="e">
        <f>D78*'6. WEIGHT PER PRODUCT '!$C$15</f>
        <v>#DIV/0!</v>
      </c>
      <c r="J78" s="268" t="e">
        <f>D78*'6. WEIGHT PER PRODUCT '!$C$16</f>
        <v>#DIV/0!</v>
      </c>
      <c r="K78" s="268" t="e">
        <f>D78*'6. WEIGHT PER PRODUCT '!$C$17</f>
        <v>#DIV/0!</v>
      </c>
      <c r="L78" s="268" t="e">
        <f t="shared" si="27"/>
        <v>#DIV/0!</v>
      </c>
      <c r="M78" s="268" t="e">
        <f t="shared" si="28"/>
        <v>#DIV/0!</v>
      </c>
      <c r="N78" s="268" t="e">
        <f t="shared" si="29"/>
        <v>#DIV/0!</v>
      </c>
      <c r="O78" s="268" t="e">
        <f t="shared" si="34"/>
        <v>#DIV/0!</v>
      </c>
      <c r="P78" s="268" t="e">
        <f t="shared" si="21"/>
        <v>#DIV/0!</v>
      </c>
      <c r="Q78" s="268" t="e">
        <f>IF(P78&gt;O78,0,O78-P78)</f>
        <v>#DIV/0!</v>
      </c>
      <c r="R78" s="268" t="e">
        <f t="shared" si="22"/>
        <v>#DIV/0!</v>
      </c>
      <c r="S78" s="268" t="e">
        <f>IF(R78&gt;Q78,0,Q78-R78)</f>
        <v>#DIV/0!</v>
      </c>
      <c r="T78" s="268" t="e">
        <f t="shared" si="23"/>
        <v>#DIV/0!</v>
      </c>
      <c r="U78" s="268" t="e">
        <f>SUM(P78:T78)</f>
        <v>#DIV/0!</v>
      </c>
      <c r="V78" s="269" t="e">
        <f t="shared" si="24"/>
        <v>#DIV/0!</v>
      </c>
      <c r="W78" s="270" t="e">
        <f t="shared" si="25"/>
        <v>#DIV/0!</v>
      </c>
      <c r="X78" s="270" t="e">
        <f t="shared" si="26"/>
        <v>#DIV/0!</v>
      </c>
      <c r="Y78" s="270" t="e">
        <f>SUM(V78:X78)</f>
        <v>#DIV/0!</v>
      </c>
    </row>
    <row r="79" spans="1:25" ht="25.5" customHeight="1">
      <c r="A79" s="267">
        <f t="shared" si="35"/>
        <v>76</v>
      </c>
      <c r="B79" s="259"/>
      <c r="C79" s="260"/>
      <c r="D79" s="268" t="e">
        <f>'1. Indoor DSLAM'!F79</f>
        <v>#DIV/0!</v>
      </c>
      <c r="E79" s="268" t="e">
        <f>D79*'6. WEIGHT PER PRODUCT '!$C$11</f>
        <v>#DIV/0!</v>
      </c>
      <c r="F79" s="268" t="e">
        <f>D79*'6. WEIGHT PER PRODUCT '!$C$12</f>
        <v>#DIV/0!</v>
      </c>
      <c r="G79" s="268" t="e">
        <f>D79*'6. WEIGHT PER PRODUCT '!$C$13</f>
        <v>#DIV/0!</v>
      </c>
      <c r="H79" s="268" t="e">
        <f>D79*'6. WEIGHT PER PRODUCT '!$C$14</f>
        <v>#DIV/0!</v>
      </c>
      <c r="I79" s="268" t="e">
        <f>D79*'6. WEIGHT PER PRODUCT '!$C$15</f>
        <v>#DIV/0!</v>
      </c>
      <c r="J79" s="268" t="e">
        <f>D79*'6. WEIGHT PER PRODUCT '!$C$16</f>
        <v>#DIV/0!</v>
      </c>
      <c r="K79" s="268" t="e">
        <f>D79*'6. WEIGHT PER PRODUCT '!$C$17</f>
        <v>#DIV/0!</v>
      </c>
      <c r="L79" s="268" t="e">
        <f t="shared" si="27"/>
        <v>#DIV/0!</v>
      </c>
      <c r="M79" s="268" t="e">
        <f t="shared" si="28"/>
        <v>#DIV/0!</v>
      </c>
      <c r="N79" s="268" t="e">
        <f t="shared" si="29"/>
        <v>#DIV/0!</v>
      </c>
      <c r="O79" s="268" t="e">
        <f t="shared" si="34"/>
        <v>#DIV/0!</v>
      </c>
      <c r="P79" s="268" t="e">
        <f t="shared" si="21"/>
        <v>#DIV/0!</v>
      </c>
      <c r="Q79" s="268" t="e">
        <f>IF(P79&gt;O79,0,O79-P79)</f>
        <v>#DIV/0!</v>
      </c>
      <c r="R79" s="268" t="e">
        <f t="shared" si="22"/>
        <v>#DIV/0!</v>
      </c>
      <c r="S79" s="268" t="e">
        <f>IF(R79&gt;Q79,0,Q79-R79)</f>
        <v>#DIV/0!</v>
      </c>
      <c r="T79" s="268" t="e">
        <f t="shared" si="23"/>
        <v>#DIV/0!</v>
      </c>
      <c r="U79" s="268" t="e">
        <f>SUM(P79:T79)</f>
        <v>#DIV/0!</v>
      </c>
      <c r="V79" s="269" t="e">
        <f t="shared" si="24"/>
        <v>#DIV/0!</v>
      </c>
      <c r="W79" s="270" t="e">
        <f t="shared" si="25"/>
        <v>#DIV/0!</v>
      </c>
      <c r="X79" s="270" t="e">
        <f t="shared" si="26"/>
        <v>#DIV/0!</v>
      </c>
      <c r="Y79" s="270" t="e">
        <f>SUM(V79:X79)</f>
        <v>#DIV/0!</v>
      </c>
    </row>
    <row r="80" spans="1:25" ht="25.5" customHeight="1">
      <c r="A80" s="267">
        <f t="shared" si="35"/>
        <v>77</v>
      </c>
      <c r="B80" s="259"/>
      <c r="C80" s="260"/>
      <c r="D80" s="268" t="e">
        <f>'1. Indoor DSLAM'!F80</f>
        <v>#DIV/0!</v>
      </c>
      <c r="E80" s="268" t="e">
        <f>D80*'6. WEIGHT PER PRODUCT '!$C$11</f>
        <v>#DIV/0!</v>
      </c>
      <c r="F80" s="268" t="e">
        <f>D80*'6. WEIGHT PER PRODUCT '!$C$12</f>
        <v>#DIV/0!</v>
      </c>
      <c r="G80" s="268" t="e">
        <f>D80*'6. WEIGHT PER PRODUCT '!$C$13</f>
        <v>#DIV/0!</v>
      </c>
      <c r="H80" s="268" t="e">
        <f>D80*'6. WEIGHT PER PRODUCT '!$C$14</f>
        <v>#DIV/0!</v>
      </c>
      <c r="I80" s="268" t="e">
        <f>D80*'6. WEIGHT PER PRODUCT '!$C$15</f>
        <v>#DIV/0!</v>
      </c>
      <c r="J80" s="268" t="e">
        <f>D80*'6. WEIGHT PER PRODUCT '!$C$16</f>
        <v>#DIV/0!</v>
      </c>
      <c r="K80" s="268" t="e">
        <f>D80*'6. WEIGHT PER PRODUCT '!$C$17</f>
        <v>#DIV/0!</v>
      </c>
      <c r="L80" s="268" t="e">
        <f t="shared" si="27"/>
        <v>#DIV/0!</v>
      </c>
      <c r="M80" s="268" t="e">
        <f t="shared" si="28"/>
        <v>#DIV/0!</v>
      </c>
      <c r="N80" s="268" t="e">
        <f t="shared" si="29"/>
        <v>#DIV/0!</v>
      </c>
      <c r="O80" s="268" t="e">
        <f t="shared" si="34"/>
        <v>#DIV/0!</v>
      </c>
      <c r="P80" s="268" t="e">
        <f t="shared" si="21"/>
        <v>#DIV/0!</v>
      </c>
      <c r="Q80" s="268" t="e">
        <f aca="true" t="shared" si="36" ref="Q80:Q100">IF(P80&gt;O80,0,O80-P80)</f>
        <v>#DIV/0!</v>
      </c>
      <c r="R80" s="268" t="e">
        <f t="shared" si="22"/>
        <v>#DIV/0!</v>
      </c>
      <c r="S80" s="268" t="e">
        <f aca="true" t="shared" si="37" ref="S80:S100">IF(R80&gt;Q80,0,Q80-R80)</f>
        <v>#DIV/0!</v>
      </c>
      <c r="T80" s="268" t="e">
        <f t="shared" si="23"/>
        <v>#DIV/0!</v>
      </c>
      <c r="U80" s="268" t="e">
        <f aca="true" t="shared" si="38" ref="U80:U100">SUM(P80:T80)</f>
        <v>#DIV/0!</v>
      </c>
      <c r="V80" s="269" t="e">
        <f t="shared" si="24"/>
        <v>#DIV/0!</v>
      </c>
      <c r="W80" s="270" t="e">
        <f t="shared" si="25"/>
        <v>#DIV/0!</v>
      </c>
      <c r="X80" s="270" t="e">
        <f t="shared" si="26"/>
        <v>#DIV/0!</v>
      </c>
      <c r="Y80" s="270" t="e">
        <f aca="true" t="shared" si="39" ref="Y80:Y100">SUM(V80:X80)</f>
        <v>#DIV/0!</v>
      </c>
    </row>
    <row r="81" spans="1:25" ht="25.5" customHeight="1">
      <c r="A81" s="267">
        <f t="shared" si="35"/>
        <v>78</v>
      </c>
      <c r="B81" s="259"/>
      <c r="C81" s="260"/>
      <c r="D81" s="268" t="e">
        <f>'1. Indoor DSLAM'!F81</f>
        <v>#DIV/0!</v>
      </c>
      <c r="E81" s="268" t="e">
        <f>D81*'6. WEIGHT PER PRODUCT '!$C$11</f>
        <v>#DIV/0!</v>
      </c>
      <c r="F81" s="268" t="e">
        <f>D81*'6. WEIGHT PER PRODUCT '!$C$12</f>
        <v>#DIV/0!</v>
      </c>
      <c r="G81" s="268" t="e">
        <f>D81*'6. WEIGHT PER PRODUCT '!$C$13</f>
        <v>#DIV/0!</v>
      </c>
      <c r="H81" s="268" t="e">
        <f>D81*'6. WEIGHT PER PRODUCT '!$C$14</f>
        <v>#DIV/0!</v>
      </c>
      <c r="I81" s="268" t="e">
        <f>D81*'6. WEIGHT PER PRODUCT '!$C$15</f>
        <v>#DIV/0!</v>
      </c>
      <c r="J81" s="268" t="e">
        <f>D81*'6. WEIGHT PER PRODUCT '!$C$16</f>
        <v>#DIV/0!</v>
      </c>
      <c r="K81" s="268" t="e">
        <f>D81*'6. WEIGHT PER PRODUCT '!$C$17</f>
        <v>#DIV/0!</v>
      </c>
      <c r="L81" s="268" t="e">
        <f t="shared" si="27"/>
        <v>#DIV/0!</v>
      </c>
      <c r="M81" s="268" t="e">
        <f t="shared" si="28"/>
        <v>#DIV/0!</v>
      </c>
      <c r="N81" s="268" t="e">
        <f t="shared" si="29"/>
        <v>#DIV/0!</v>
      </c>
      <c r="O81" s="268" t="e">
        <f t="shared" si="34"/>
        <v>#DIV/0!</v>
      </c>
      <c r="P81" s="268" t="e">
        <f t="shared" si="21"/>
        <v>#DIV/0!</v>
      </c>
      <c r="Q81" s="268" t="e">
        <f t="shared" si="36"/>
        <v>#DIV/0!</v>
      </c>
      <c r="R81" s="268" t="e">
        <f t="shared" si="22"/>
        <v>#DIV/0!</v>
      </c>
      <c r="S81" s="268" t="e">
        <f t="shared" si="37"/>
        <v>#DIV/0!</v>
      </c>
      <c r="T81" s="268" t="e">
        <f t="shared" si="23"/>
        <v>#DIV/0!</v>
      </c>
      <c r="U81" s="268" t="e">
        <f t="shared" si="38"/>
        <v>#DIV/0!</v>
      </c>
      <c r="V81" s="269" t="e">
        <f t="shared" si="24"/>
        <v>#DIV/0!</v>
      </c>
      <c r="W81" s="270" t="e">
        <f t="shared" si="25"/>
        <v>#DIV/0!</v>
      </c>
      <c r="X81" s="270" t="e">
        <f t="shared" si="26"/>
        <v>#DIV/0!</v>
      </c>
      <c r="Y81" s="270" t="e">
        <f t="shared" si="39"/>
        <v>#DIV/0!</v>
      </c>
    </row>
    <row r="82" spans="1:25" ht="25.5" customHeight="1">
      <c r="A82" s="267">
        <f t="shared" si="35"/>
        <v>79</v>
      </c>
      <c r="B82" s="259"/>
      <c r="C82" s="260"/>
      <c r="D82" s="268" t="e">
        <f>'1. Indoor DSLAM'!F82</f>
        <v>#DIV/0!</v>
      </c>
      <c r="E82" s="268" t="e">
        <f>D82*'6. WEIGHT PER PRODUCT '!$C$11</f>
        <v>#DIV/0!</v>
      </c>
      <c r="F82" s="268" t="e">
        <f>D82*'6. WEIGHT PER PRODUCT '!$C$12</f>
        <v>#DIV/0!</v>
      </c>
      <c r="G82" s="268" t="e">
        <f>D82*'6. WEIGHT PER PRODUCT '!$C$13</f>
        <v>#DIV/0!</v>
      </c>
      <c r="H82" s="268" t="e">
        <f>D82*'6. WEIGHT PER PRODUCT '!$C$14</f>
        <v>#DIV/0!</v>
      </c>
      <c r="I82" s="268" t="e">
        <f>D82*'6. WEIGHT PER PRODUCT '!$C$15</f>
        <v>#DIV/0!</v>
      </c>
      <c r="J82" s="268" t="e">
        <f>D82*'6. WEIGHT PER PRODUCT '!$C$16</f>
        <v>#DIV/0!</v>
      </c>
      <c r="K82" s="268" t="e">
        <f>D82*'6. WEIGHT PER PRODUCT '!$C$17</f>
        <v>#DIV/0!</v>
      </c>
      <c r="L82" s="268" t="e">
        <f t="shared" si="27"/>
        <v>#DIV/0!</v>
      </c>
      <c r="M82" s="268" t="e">
        <f t="shared" si="28"/>
        <v>#DIV/0!</v>
      </c>
      <c r="N82" s="268" t="e">
        <f t="shared" si="29"/>
        <v>#DIV/0!</v>
      </c>
      <c r="O82" s="268" t="e">
        <f t="shared" si="34"/>
        <v>#DIV/0!</v>
      </c>
      <c r="P82" s="268" t="e">
        <f t="shared" si="21"/>
        <v>#DIV/0!</v>
      </c>
      <c r="Q82" s="268" t="e">
        <f t="shared" si="36"/>
        <v>#DIV/0!</v>
      </c>
      <c r="R82" s="268" t="e">
        <f t="shared" si="22"/>
        <v>#DIV/0!</v>
      </c>
      <c r="S82" s="268" t="e">
        <f t="shared" si="37"/>
        <v>#DIV/0!</v>
      </c>
      <c r="T82" s="268" t="e">
        <f t="shared" si="23"/>
        <v>#DIV/0!</v>
      </c>
      <c r="U82" s="268" t="e">
        <f t="shared" si="38"/>
        <v>#DIV/0!</v>
      </c>
      <c r="V82" s="269" t="e">
        <f t="shared" si="24"/>
        <v>#DIV/0!</v>
      </c>
      <c r="W82" s="270" t="e">
        <f t="shared" si="25"/>
        <v>#DIV/0!</v>
      </c>
      <c r="X82" s="270" t="e">
        <f t="shared" si="26"/>
        <v>#DIV/0!</v>
      </c>
      <c r="Y82" s="270" t="e">
        <f t="shared" si="39"/>
        <v>#DIV/0!</v>
      </c>
    </row>
    <row r="83" spans="1:25" ht="25.5" customHeight="1">
      <c r="A83" s="267">
        <f t="shared" si="35"/>
        <v>80</v>
      </c>
      <c r="B83" s="259"/>
      <c r="C83" s="260"/>
      <c r="D83" s="268" t="e">
        <f>'1. Indoor DSLAM'!F83</f>
        <v>#DIV/0!</v>
      </c>
      <c r="E83" s="268" t="e">
        <f>D83*'6. WEIGHT PER PRODUCT '!$C$11</f>
        <v>#DIV/0!</v>
      </c>
      <c r="F83" s="268" t="e">
        <f>D83*'6. WEIGHT PER PRODUCT '!$C$12</f>
        <v>#DIV/0!</v>
      </c>
      <c r="G83" s="268" t="e">
        <f>D83*'6. WEIGHT PER PRODUCT '!$C$13</f>
        <v>#DIV/0!</v>
      </c>
      <c r="H83" s="268" t="e">
        <f>D83*'6. WEIGHT PER PRODUCT '!$C$14</f>
        <v>#DIV/0!</v>
      </c>
      <c r="I83" s="268" t="e">
        <f>D83*'6. WEIGHT PER PRODUCT '!$C$15</f>
        <v>#DIV/0!</v>
      </c>
      <c r="J83" s="268" t="e">
        <f>D83*'6. WEIGHT PER PRODUCT '!$C$16</f>
        <v>#DIV/0!</v>
      </c>
      <c r="K83" s="268" t="e">
        <f>D83*'6. WEIGHT PER PRODUCT '!$C$17</f>
        <v>#DIV/0!</v>
      </c>
      <c r="L83" s="268" t="e">
        <f t="shared" si="27"/>
        <v>#DIV/0!</v>
      </c>
      <c r="M83" s="268" t="e">
        <f t="shared" si="28"/>
        <v>#DIV/0!</v>
      </c>
      <c r="N83" s="268" t="e">
        <f t="shared" si="29"/>
        <v>#DIV/0!</v>
      </c>
      <c r="O83" s="268" t="e">
        <f t="shared" si="34"/>
        <v>#DIV/0!</v>
      </c>
      <c r="P83" s="268" t="e">
        <f t="shared" si="21"/>
        <v>#DIV/0!</v>
      </c>
      <c r="Q83" s="268" t="e">
        <f t="shared" si="36"/>
        <v>#DIV/0!</v>
      </c>
      <c r="R83" s="268" t="e">
        <f t="shared" si="22"/>
        <v>#DIV/0!</v>
      </c>
      <c r="S83" s="268" t="e">
        <f t="shared" si="37"/>
        <v>#DIV/0!</v>
      </c>
      <c r="T83" s="268" t="e">
        <f t="shared" si="23"/>
        <v>#DIV/0!</v>
      </c>
      <c r="U83" s="268" t="e">
        <f t="shared" si="38"/>
        <v>#DIV/0!</v>
      </c>
      <c r="V83" s="269" t="e">
        <f t="shared" si="24"/>
        <v>#DIV/0!</v>
      </c>
      <c r="W83" s="270" t="e">
        <f t="shared" si="25"/>
        <v>#DIV/0!</v>
      </c>
      <c r="X83" s="270" t="e">
        <f t="shared" si="26"/>
        <v>#DIV/0!</v>
      </c>
      <c r="Y83" s="270" t="e">
        <f t="shared" si="39"/>
        <v>#DIV/0!</v>
      </c>
    </row>
    <row r="84" spans="1:25" ht="25.5" customHeight="1">
      <c r="A84" s="267">
        <f t="shared" si="35"/>
        <v>81</v>
      </c>
      <c r="B84" s="259"/>
      <c r="C84" s="260"/>
      <c r="D84" s="268" t="e">
        <f>'1. Indoor DSLAM'!F84</f>
        <v>#DIV/0!</v>
      </c>
      <c r="E84" s="268" t="e">
        <f>D84*'6. WEIGHT PER PRODUCT '!$C$11</f>
        <v>#DIV/0!</v>
      </c>
      <c r="F84" s="268" t="e">
        <f>D84*'6. WEIGHT PER PRODUCT '!$C$12</f>
        <v>#DIV/0!</v>
      </c>
      <c r="G84" s="268" t="e">
        <f>D84*'6. WEIGHT PER PRODUCT '!$C$13</f>
        <v>#DIV/0!</v>
      </c>
      <c r="H84" s="268" t="e">
        <f>D84*'6. WEIGHT PER PRODUCT '!$C$14</f>
        <v>#DIV/0!</v>
      </c>
      <c r="I84" s="268" t="e">
        <f>D84*'6. WEIGHT PER PRODUCT '!$C$15</f>
        <v>#DIV/0!</v>
      </c>
      <c r="J84" s="268" t="e">
        <f>D84*'6. WEIGHT PER PRODUCT '!$C$16</f>
        <v>#DIV/0!</v>
      </c>
      <c r="K84" s="268" t="e">
        <f>D84*'6. WEIGHT PER PRODUCT '!$C$17</f>
        <v>#DIV/0!</v>
      </c>
      <c r="L84" s="268" t="e">
        <f t="shared" si="27"/>
        <v>#DIV/0!</v>
      </c>
      <c r="M84" s="268" t="e">
        <f t="shared" si="28"/>
        <v>#DIV/0!</v>
      </c>
      <c r="N84" s="268" t="e">
        <f t="shared" si="29"/>
        <v>#DIV/0!</v>
      </c>
      <c r="O84" s="268" t="e">
        <f t="shared" si="34"/>
        <v>#DIV/0!</v>
      </c>
      <c r="P84" s="268" t="e">
        <f t="shared" si="21"/>
        <v>#DIV/0!</v>
      </c>
      <c r="Q84" s="268" t="e">
        <f t="shared" si="36"/>
        <v>#DIV/0!</v>
      </c>
      <c r="R84" s="268" t="e">
        <f t="shared" si="22"/>
        <v>#DIV/0!</v>
      </c>
      <c r="S84" s="268" t="e">
        <f t="shared" si="37"/>
        <v>#DIV/0!</v>
      </c>
      <c r="T84" s="268" t="e">
        <f t="shared" si="23"/>
        <v>#DIV/0!</v>
      </c>
      <c r="U84" s="268" t="e">
        <f t="shared" si="38"/>
        <v>#DIV/0!</v>
      </c>
      <c r="V84" s="269" t="e">
        <f t="shared" si="24"/>
        <v>#DIV/0!</v>
      </c>
      <c r="W84" s="270" t="e">
        <f t="shared" si="25"/>
        <v>#DIV/0!</v>
      </c>
      <c r="X84" s="270" t="e">
        <f t="shared" si="26"/>
        <v>#DIV/0!</v>
      </c>
      <c r="Y84" s="270" t="e">
        <f t="shared" si="39"/>
        <v>#DIV/0!</v>
      </c>
    </row>
    <row r="85" spans="1:25" ht="25.5" customHeight="1">
      <c r="A85" s="267">
        <f t="shared" si="35"/>
        <v>82</v>
      </c>
      <c r="B85" s="259"/>
      <c r="C85" s="260"/>
      <c r="D85" s="268" t="e">
        <f>'1. Indoor DSLAM'!F85</f>
        <v>#DIV/0!</v>
      </c>
      <c r="E85" s="268" t="e">
        <f>D85*'6. WEIGHT PER PRODUCT '!$C$11</f>
        <v>#DIV/0!</v>
      </c>
      <c r="F85" s="268" t="e">
        <f>D85*'6. WEIGHT PER PRODUCT '!$C$12</f>
        <v>#DIV/0!</v>
      </c>
      <c r="G85" s="268" t="e">
        <f>D85*'6. WEIGHT PER PRODUCT '!$C$13</f>
        <v>#DIV/0!</v>
      </c>
      <c r="H85" s="268" t="e">
        <f>D85*'6. WEIGHT PER PRODUCT '!$C$14</f>
        <v>#DIV/0!</v>
      </c>
      <c r="I85" s="268" t="e">
        <f>D85*'6. WEIGHT PER PRODUCT '!$C$15</f>
        <v>#DIV/0!</v>
      </c>
      <c r="J85" s="268" t="e">
        <f>D85*'6. WEIGHT PER PRODUCT '!$C$16</f>
        <v>#DIV/0!</v>
      </c>
      <c r="K85" s="268" t="e">
        <f>D85*'6. WEIGHT PER PRODUCT '!$C$17</f>
        <v>#DIV/0!</v>
      </c>
      <c r="L85" s="268" t="e">
        <f t="shared" si="27"/>
        <v>#DIV/0!</v>
      </c>
      <c r="M85" s="268" t="e">
        <f t="shared" si="28"/>
        <v>#DIV/0!</v>
      </c>
      <c r="N85" s="268" t="e">
        <f t="shared" si="29"/>
        <v>#DIV/0!</v>
      </c>
      <c r="O85" s="268" t="e">
        <f t="shared" si="34"/>
        <v>#DIV/0!</v>
      </c>
      <c r="P85" s="268" t="e">
        <f t="shared" si="21"/>
        <v>#DIV/0!</v>
      </c>
      <c r="Q85" s="268" t="e">
        <f t="shared" si="36"/>
        <v>#DIV/0!</v>
      </c>
      <c r="R85" s="268" t="e">
        <f t="shared" si="22"/>
        <v>#DIV/0!</v>
      </c>
      <c r="S85" s="268" t="e">
        <f t="shared" si="37"/>
        <v>#DIV/0!</v>
      </c>
      <c r="T85" s="268" t="e">
        <f t="shared" si="23"/>
        <v>#DIV/0!</v>
      </c>
      <c r="U85" s="268" t="e">
        <f t="shared" si="38"/>
        <v>#DIV/0!</v>
      </c>
      <c r="V85" s="269" t="e">
        <f t="shared" si="24"/>
        <v>#DIV/0!</v>
      </c>
      <c r="W85" s="270" t="e">
        <f t="shared" si="25"/>
        <v>#DIV/0!</v>
      </c>
      <c r="X85" s="270" t="e">
        <f t="shared" si="26"/>
        <v>#DIV/0!</v>
      </c>
      <c r="Y85" s="270" t="e">
        <f t="shared" si="39"/>
        <v>#DIV/0!</v>
      </c>
    </row>
    <row r="86" spans="1:25" ht="25.5" customHeight="1">
      <c r="A86" s="267">
        <f t="shared" si="35"/>
        <v>83</v>
      </c>
      <c r="B86" s="259"/>
      <c r="C86" s="260"/>
      <c r="D86" s="268" t="e">
        <f>'1. Indoor DSLAM'!F86</f>
        <v>#DIV/0!</v>
      </c>
      <c r="E86" s="268" t="e">
        <f>D86*'6. WEIGHT PER PRODUCT '!$C$11</f>
        <v>#DIV/0!</v>
      </c>
      <c r="F86" s="268" t="e">
        <f>D86*'6. WEIGHT PER PRODUCT '!$C$12</f>
        <v>#DIV/0!</v>
      </c>
      <c r="G86" s="268" t="e">
        <f>D86*'6. WEIGHT PER PRODUCT '!$C$13</f>
        <v>#DIV/0!</v>
      </c>
      <c r="H86" s="268" t="e">
        <f>D86*'6. WEIGHT PER PRODUCT '!$C$14</f>
        <v>#DIV/0!</v>
      </c>
      <c r="I86" s="268" t="e">
        <f>D86*'6. WEIGHT PER PRODUCT '!$C$15</f>
        <v>#DIV/0!</v>
      </c>
      <c r="J86" s="268" t="e">
        <f>D86*'6. WEIGHT PER PRODUCT '!$C$16</f>
        <v>#DIV/0!</v>
      </c>
      <c r="K86" s="268" t="e">
        <f>D86*'6. WEIGHT PER PRODUCT '!$C$17</f>
        <v>#DIV/0!</v>
      </c>
      <c r="L86" s="268" t="e">
        <f t="shared" si="27"/>
        <v>#DIV/0!</v>
      </c>
      <c r="M86" s="268" t="e">
        <f t="shared" si="28"/>
        <v>#DIV/0!</v>
      </c>
      <c r="N86" s="268" t="e">
        <f t="shared" si="29"/>
        <v>#DIV/0!</v>
      </c>
      <c r="O86" s="268" t="e">
        <f t="shared" si="34"/>
        <v>#DIV/0!</v>
      </c>
      <c r="P86" s="268" t="e">
        <f t="shared" si="21"/>
        <v>#DIV/0!</v>
      </c>
      <c r="Q86" s="268" t="e">
        <f t="shared" si="36"/>
        <v>#DIV/0!</v>
      </c>
      <c r="R86" s="268" t="e">
        <f t="shared" si="22"/>
        <v>#DIV/0!</v>
      </c>
      <c r="S86" s="268" t="e">
        <f t="shared" si="37"/>
        <v>#DIV/0!</v>
      </c>
      <c r="T86" s="268" t="e">
        <f t="shared" si="23"/>
        <v>#DIV/0!</v>
      </c>
      <c r="U86" s="268" t="e">
        <f t="shared" si="38"/>
        <v>#DIV/0!</v>
      </c>
      <c r="V86" s="269" t="e">
        <f t="shared" si="24"/>
        <v>#DIV/0!</v>
      </c>
      <c r="W86" s="270" t="e">
        <f t="shared" si="25"/>
        <v>#DIV/0!</v>
      </c>
      <c r="X86" s="270" t="e">
        <f t="shared" si="26"/>
        <v>#DIV/0!</v>
      </c>
      <c r="Y86" s="270" t="e">
        <f t="shared" si="39"/>
        <v>#DIV/0!</v>
      </c>
    </row>
    <row r="87" spans="1:25" ht="25.5" customHeight="1">
      <c r="A87" s="267">
        <f t="shared" si="35"/>
        <v>84</v>
      </c>
      <c r="B87" s="259"/>
      <c r="C87" s="260"/>
      <c r="D87" s="268" t="e">
        <f>'1. Indoor DSLAM'!F87</f>
        <v>#DIV/0!</v>
      </c>
      <c r="E87" s="268" t="e">
        <f>D87*'6. WEIGHT PER PRODUCT '!$C$11</f>
        <v>#DIV/0!</v>
      </c>
      <c r="F87" s="268" t="e">
        <f>D87*'6. WEIGHT PER PRODUCT '!$C$12</f>
        <v>#DIV/0!</v>
      </c>
      <c r="G87" s="268" t="e">
        <f>D87*'6. WEIGHT PER PRODUCT '!$C$13</f>
        <v>#DIV/0!</v>
      </c>
      <c r="H87" s="268" t="e">
        <f>D87*'6. WEIGHT PER PRODUCT '!$C$14</f>
        <v>#DIV/0!</v>
      </c>
      <c r="I87" s="268" t="e">
        <f>D87*'6. WEIGHT PER PRODUCT '!$C$15</f>
        <v>#DIV/0!</v>
      </c>
      <c r="J87" s="268" t="e">
        <f>D87*'6. WEIGHT PER PRODUCT '!$C$16</f>
        <v>#DIV/0!</v>
      </c>
      <c r="K87" s="268" t="e">
        <f>D87*'6. WEIGHT PER PRODUCT '!$C$17</f>
        <v>#DIV/0!</v>
      </c>
      <c r="L87" s="268" t="e">
        <f t="shared" si="27"/>
        <v>#DIV/0!</v>
      </c>
      <c r="M87" s="268" t="e">
        <f t="shared" si="28"/>
        <v>#DIV/0!</v>
      </c>
      <c r="N87" s="268" t="e">
        <f t="shared" si="29"/>
        <v>#DIV/0!</v>
      </c>
      <c r="O87" s="268" t="e">
        <f t="shared" si="34"/>
        <v>#DIV/0!</v>
      </c>
      <c r="P87" s="268" t="e">
        <f t="shared" si="21"/>
        <v>#DIV/0!</v>
      </c>
      <c r="Q87" s="268" t="e">
        <f t="shared" si="36"/>
        <v>#DIV/0!</v>
      </c>
      <c r="R87" s="268" t="e">
        <f t="shared" si="22"/>
        <v>#DIV/0!</v>
      </c>
      <c r="S87" s="268" t="e">
        <f t="shared" si="37"/>
        <v>#DIV/0!</v>
      </c>
      <c r="T87" s="268" t="e">
        <f t="shared" si="23"/>
        <v>#DIV/0!</v>
      </c>
      <c r="U87" s="268" t="e">
        <f t="shared" si="38"/>
        <v>#DIV/0!</v>
      </c>
      <c r="V87" s="269" t="e">
        <f t="shared" si="24"/>
        <v>#DIV/0!</v>
      </c>
      <c r="W87" s="270" t="e">
        <f t="shared" si="25"/>
        <v>#DIV/0!</v>
      </c>
      <c r="X87" s="270" t="e">
        <f t="shared" si="26"/>
        <v>#DIV/0!</v>
      </c>
      <c r="Y87" s="270" t="e">
        <f t="shared" si="39"/>
        <v>#DIV/0!</v>
      </c>
    </row>
    <row r="88" spans="1:25" ht="25.5" customHeight="1">
      <c r="A88" s="267">
        <f t="shared" si="35"/>
        <v>85</v>
      </c>
      <c r="B88" s="259"/>
      <c r="C88" s="260"/>
      <c r="D88" s="268" t="e">
        <f>'1. Indoor DSLAM'!F88</f>
        <v>#DIV/0!</v>
      </c>
      <c r="E88" s="268" t="e">
        <f>D88*'6. WEIGHT PER PRODUCT '!$C$11</f>
        <v>#DIV/0!</v>
      </c>
      <c r="F88" s="268" t="e">
        <f>D88*'6. WEIGHT PER PRODUCT '!$C$12</f>
        <v>#DIV/0!</v>
      </c>
      <c r="G88" s="268" t="e">
        <f>D88*'6. WEIGHT PER PRODUCT '!$C$13</f>
        <v>#DIV/0!</v>
      </c>
      <c r="H88" s="268" t="e">
        <f>D88*'6. WEIGHT PER PRODUCT '!$C$14</f>
        <v>#DIV/0!</v>
      </c>
      <c r="I88" s="268" t="e">
        <f>D88*'6. WEIGHT PER PRODUCT '!$C$15</f>
        <v>#DIV/0!</v>
      </c>
      <c r="J88" s="268" t="e">
        <f>D88*'6. WEIGHT PER PRODUCT '!$C$16</f>
        <v>#DIV/0!</v>
      </c>
      <c r="K88" s="268" t="e">
        <f>D88*'6. WEIGHT PER PRODUCT '!$C$17</f>
        <v>#DIV/0!</v>
      </c>
      <c r="L88" s="268" t="e">
        <f t="shared" si="27"/>
        <v>#DIV/0!</v>
      </c>
      <c r="M88" s="268" t="e">
        <f t="shared" si="28"/>
        <v>#DIV/0!</v>
      </c>
      <c r="N88" s="268" t="e">
        <f t="shared" si="29"/>
        <v>#DIV/0!</v>
      </c>
      <c r="O88" s="268" t="e">
        <f t="shared" si="34"/>
        <v>#DIV/0!</v>
      </c>
      <c r="P88" s="268" t="e">
        <f t="shared" si="21"/>
        <v>#DIV/0!</v>
      </c>
      <c r="Q88" s="268" t="e">
        <f t="shared" si="36"/>
        <v>#DIV/0!</v>
      </c>
      <c r="R88" s="268" t="e">
        <f t="shared" si="22"/>
        <v>#DIV/0!</v>
      </c>
      <c r="S88" s="268" t="e">
        <f t="shared" si="37"/>
        <v>#DIV/0!</v>
      </c>
      <c r="T88" s="268" t="e">
        <f t="shared" si="23"/>
        <v>#DIV/0!</v>
      </c>
      <c r="U88" s="268" t="e">
        <f t="shared" si="38"/>
        <v>#DIV/0!</v>
      </c>
      <c r="V88" s="269" t="e">
        <f t="shared" si="24"/>
        <v>#DIV/0!</v>
      </c>
      <c r="W88" s="270" t="e">
        <f t="shared" si="25"/>
        <v>#DIV/0!</v>
      </c>
      <c r="X88" s="270" t="e">
        <f t="shared" si="26"/>
        <v>#DIV/0!</v>
      </c>
      <c r="Y88" s="270" t="e">
        <f t="shared" si="39"/>
        <v>#DIV/0!</v>
      </c>
    </row>
    <row r="89" spans="1:25" ht="25.5" customHeight="1">
      <c r="A89" s="267">
        <f t="shared" si="35"/>
        <v>86</v>
      </c>
      <c r="B89" s="259"/>
      <c r="C89" s="260"/>
      <c r="D89" s="268" t="e">
        <f>'1. Indoor DSLAM'!F89</f>
        <v>#DIV/0!</v>
      </c>
      <c r="E89" s="268" t="e">
        <f>D89*'6. WEIGHT PER PRODUCT '!$C$11</f>
        <v>#DIV/0!</v>
      </c>
      <c r="F89" s="268" t="e">
        <f>D89*'6. WEIGHT PER PRODUCT '!$C$12</f>
        <v>#DIV/0!</v>
      </c>
      <c r="G89" s="268" t="e">
        <f>D89*'6. WEIGHT PER PRODUCT '!$C$13</f>
        <v>#DIV/0!</v>
      </c>
      <c r="H89" s="268" t="e">
        <f>D89*'6. WEIGHT PER PRODUCT '!$C$14</f>
        <v>#DIV/0!</v>
      </c>
      <c r="I89" s="268" t="e">
        <f>D89*'6. WEIGHT PER PRODUCT '!$C$15</f>
        <v>#DIV/0!</v>
      </c>
      <c r="J89" s="268" t="e">
        <f>D89*'6. WEIGHT PER PRODUCT '!$C$16</f>
        <v>#DIV/0!</v>
      </c>
      <c r="K89" s="268" t="e">
        <f>D89*'6. WEIGHT PER PRODUCT '!$C$17</f>
        <v>#DIV/0!</v>
      </c>
      <c r="L89" s="268" t="e">
        <f t="shared" si="27"/>
        <v>#DIV/0!</v>
      </c>
      <c r="M89" s="268" t="e">
        <f t="shared" si="28"/>
        <v>#DIV/0!</v>
      </c>
      <c r="N89" s="268" t="e">
        <f t="shared" si="29"/>
        <v>#DIV/0!</v>
      </c>
      <c r="O89" s="268" t="e">
        <f t="shared" si="34"/>
        <v>#DIV/0!</v>
      </c>
      <c r="P89" s="268" t="e">
        <f t="shared" si="21"/>
        <v>#DIV/0!</v>
      </c>
      <c r="Q89" s="268" t="e">
        <f t="shared" si="36"/>
        <v>#DIV/0!</v>
      </c>
      <c r="R89" s="268" t="e">
        <f t="shared" si="22"/>
        <v>#DIV/0!</v>
      </c>
      <c r="S89" s="268" t="e">
        <f t="shared" si="37"/>
        <v>#DIV/0!</v>
      </c>
      <c r="T89" s="268" t="e">
        <f t="shared" si="23"/>
        <v>#DIV/0!</v>
      </c>
      <c r="U89" s="268" t="e">
        <f t="shared" si="38"/>
        <v>#DIV/0!</v>
      </c>
      <c r="V89" s="269" t="e">
        <f t="shared" si="24"/>
        <v>#DIV/0!</v>
      </c>
      <c r="W89" s="270" t="e">
        <f t="shared" si="25"/>
        <v>#DIV/0!</v>
      </c>
      <c r="X89" s="270" t="e">
        <f t="shared" si="26"/>
        <v>#DIV/0!</v>
      </c>
      <c r="Y89" s="270" t="e">
        <f t="shared" si="39"/>
        <v>#DIV/0!</v>
      </c>
    </row>
    <row r="90" spans="1:25" ht="25.5" customHeight="1">
      <c r="A90" s="267">
        <f t="shared" si="35"/>
        <v>87</v>
      </c>
      <c r="B90" s="259"/>
      <c r="C90" s="260"/>
      <c r="D90" s="268" t="e">
        <f>'1. Indoor DSLAM'!F90</f>
        <v>#DIV/0!</v>
      </c>
      <c r="E90" s="268" t="e">
        <f>D90*'6. WEIGHT PER PRODUCT '!$C$11</f>
        <v>#DIV/0!</v>
      </c>
      <c r="F90" s="268" t="e">
        <f>D90*'6. WEIGHT PER PRODUCT '!$C$12</f>
        <v>#DIV/0!</v>
      </c>
      <c r="G90" s="268" t="e">
        <f>D90*'6. WEIGHT PER PRODUCT '!$C$13</f>
        <v>#DIV/0!</v>
      </c>
      <c r="H90" s="268" t="e">
        <f>D90*'6. WEIGHT PER PRODUCT '!$C$14</f>
        <v>#DIV/0!</v>
      </c>
      <c r="I90" s="268" t="e">
        <f>D90*'6. WEIGHT PER PRODUCT '!$C$15</f>
        <v>#DIV/0!</v>
      </c>
      <c r="J90" s="268" t="e">
        <f>D90*'6. WEIGHT PER PRODUCT '!$C$16</f>
        <v>#DIV/0!</v>
      </c>
      <c r="K90" s="268" t="e">
        <f>D90*'6. WEIGHT PER PRODUCT '!$C$17</f>
        <v>#DIV/0!</v>
      </c>
      <c r="L90" s="268" t="e">
        <f t="shared" si="27"/>
        <v>#DIV/0!</v>
      </c>
      <c r="M90" s="268" t="e">
        <f t="shared" si="28"/>
        <v>#DIV/0!</v>
      </c>
      <c r="N90" s="268" t="e">
        <f t="shared" si="29"/>
        <v>#DIV/0!</v>
      </c>
      <c r="O90" s="268" t="e">
        <f t="shared" si="34"/>
        <v>#DIV/0!</v>
      </c>
      <c r="P90" s="268" t="e">
        <f t="shared" si="21"/>
        <v>#DIV/0!</v>
      </c>
      <c r="Q90" s="268" t="e">
        <f t="shared" si="36"/>
        <v>#DIV/0!</v>
      </c>
      <c r="R90" s="268" t="e">
        <f t="shared" si="22"/>
        <v>#DIV/0!</v>
      </c>
      <c r="S90" s="268" t="e">
        <f t="shared" si="37"/>
        <v>#DIV/0!</v>
      </c>
      <c r="T90" s="268" t="e">
        <f t="shared" si="23"/>
        <v>#DIV/0!</v>
      </c>
      <c r="U90" s="268" t="e">
        <f t="shared" si="38"/>
        <v>#DIV/0!</v>
      </c>
      <c r="V90" s="269" t="e">
        <f t="shared" si="24"/>
        <v>#DIV/0!</v>
      </c>
      <c r="W90" s="270" t="e">
        <f t="shared" si="25"/>
        <v>#DIV/0!</v>
      </c>
      <c r="X90" s="270" t="e">
        <f t="shared" si="26"/>
        <v>#DIV/0!</v>
      </c>
      <c r="Y90" s="270" t="e">
        <f t="shared" si="39"/>
        <v>#DIV/0!</v>
      </c>
    </row>
    <row r="91" spans="1:25" ht="25.5" customHeight="1">
      <c r="A91" s="267">
        <f t="shared" si="35"/>
        <v>88</v>
      </c>
      <c r="B91" s="259"/>
      <c r="C91" s="260"/>
      <c r="D91" s="268" t="e">
        <f>'1. Indoor DSLAM'!F91</f>
        <v>#DIV/0!</v>
      </c>
      <c r="E91" s="268" t="e">
        <f>D91*'6. WEIGHT PER PRODUCT '!$C$11</f>
        <v>#DIV/0!</v>
      </c>
      <c r="F91" s="268" t="e">
        <f>D91*'6. WEIGHT PER PRODUCT '!$C$12</f>
        <v>#DIV/0!</v>
      </c>
      <c r="G91" s="268" t="e">
        <f>D91*'6. WEIGHT PER PRODUCT '!$C$13</f>
        <v>#DIV/0!</v>
      </c>
      <c r="H91" s="268" t="e">
        <f>D91*'6. WEIGHT PER PRODUCT '!$C$14</f>
        <v>#DIV/0!</v>
      </c>
      <c r="I91" s="268" t="e">
        <f>D91*'6. WEIGHT PER PRODUCT '!$C$15</f>
        <v>#DIV/0!</v>
      </c>
      <c r="J91" s="268" t="e">
        <f>D91*'6. WEIGHT PER PRODUCT '!$C$16</f>
        <v>#DIV/0!</v>
      </c>
      <c r="K91" s="268" t="e">
        <f>D91*'6. WEIGHT PER PRODUCT '!$C$17</f>
        <v>#DIV/0!</v>
      </c>
      <c r="L91" s="268" t="e">
        <f t="shared" si="27"/>
        <v>#DIV/0!</v>
      </c>
      <c r="M91" s="268" t="e">
        <f t="shared" si="28"/>
        <v>#DIV/0!</v>
      </c>
      <c r="N91" s="268" t="e">
        <f t="shared" si="29"/>
        <v>#DIV/0!</v>
      </c>
      <c r="O91" s="268" t="e">
        <f t="shared" si="34"/>
        <v>#DIV/0!</v>
      </c>
      <c r="P91" s="268" t="e">
        <f t="shared" si="21"/>
        <v>#DIV/0!</v>
      </c>
      <c r="Q91" s="268" t="e">
        <f t="shared" si="36"/>
        <v>#DIV/0!</v>
      </c>
      <c r="R91" s="268" t="e">
        <f t="shared" si="22"/>
        <v>#DIV/0!</v>
      </c>
      <c r="S91" s="268" t="e">
        <f t="shared" si="37"/>
        <v>#DIV/0!</v>
      </c>
      <c r="T91" s="268" t="e">
        <f t="shared" si="23"/>
        <v>#DIV/0!</v>
      </c>
      <c r="U91" s="268" t="e">
        <f t="shared" si="38"/>
        <v>#DIV/0!</v>
      </c>
      <c r="V91" s="269" t="e">
        <f t="shared" si="24"/>
        <v>#DIV/0!</v>
      </c>
      <c r="W91" s="270" t="e">
        <f t="shared" si="25"/>
        <v>#DIV/0!</v>
      </c>
      <c r="X91" s="270" t="e">
        <f t="shared" si="26"/>
        <v>#DIV/0!</v>
      </c>
      <c r="Y91" s="270" t="e">
        <f t="shared" si="39"/>
        <v>#DIV/0!</v>
      </c>
    </row>
    <row r="92" spans="1:25" ht="25.5" customHeight="1">
      <c r="A92" s="267">
        <f t="shared" si="35"/>
        <v>89</v>
      </c>
      <c r="B92" s="259"/>
      <c r="C92" s="260"/>
      <c r="D92" s="268" t="e">
        <f>'1. Indoor DSLAM'!F92</f>
        <v>#DIV/0!</v>
      </c>
      <c r="E92" s="268" t="e">
        <f>D92*'6. WEIGHT PER PRODUCT '!$C$11</f>
        <v>#DIV/0!</v>
      </c>
      <c r="F92" s="268" t="e">
        <f>D92*'6. WEIGHT PER PRODUCT '!$C$12</f>
        <v>#DIV/0!</v>
      </c>
      <c r="G92" s="268" t="e">
        <f>D92*'6. WEIGHT PER PRODUCT '!$C$13</f>
        <v>#DIV/0!</v>
      </c>
      <c r="H92" s="268" t="e">
        <f>D92*'6. WEIGHT PER PRODUCT '!$C$14</f>
        <v>#DIV/0!</v>
      </c>
      <c r="I92" s="268" t="e">
        <f>D92*'6. WEIGHT PER PRODUCT '!$C$15</f>
        <v>#DIV/0!</v>
      </c>
      <c r="J92" s="268" t="e">
        <f>D92*'6. WEIGHT PER PRODUCT '!$C$16</f>
        <v>#DIV/0!</v>
      </c>
      <c r="K92" s="268" t="e">
        <f>D92*'6. WEIGHT PER PRODUCT '!$C$17</f>
        <v>#DIV/0!</v>
      </c>
      <c r="L92" s="268" t="e">
        <f t="shared" si="27"/>
        <v>#DIV/0!</v>
      </c>
      <c r="M92" s="268" t="e">
        <f t="shared" si="28"/>
        <v>#DIV/0!</v>
      </c>
      <c r="N92" s="268" t="e">
        <f t="shared" si="29"/>
        <v>#DIV/0!</v>
      </c>
      <c r="O92" s="268" t="e">
        <f t="shared" si="34"/>
        <v>#DIV/0!</v>
      </c>
      <c r="P92" s="268" t="e">
        <f t="shared" si="21"/>
        <v>#DIV/0!</v>
      </c>
      <c r="Q92" s="268" t="e">
        <f t="shared" si="36"/>
        <v>#DIV/0!</v>
      </c>
      <c r="R92" s="268" t="e">
        <f t="shared" si="22"/>
        <v>#DIV/0!</v>
      </c>
      <c r="S92" s="268" t="e">
        <f t="shared" si="37"/>
        <v>#DIV/0!</v>
      </c>
      <c r="T92" s="268" t="e">
        <f t="shared" si="23"/>
        <v>#DIV/0!</v>
      </c>
      <c r="U92" s="268" t="e">
        <f t="shared" si="38"/>
        <v>#DIV/0!</v>
      </c>
      <c r="V92" s="269" t="e">
        <f t="shared" si="24"/>
        <v>#DIV/0!</v>
      </c>
      <c r="W92" s="270" t="e">
        <f t="shared" si="25"/>
        <v>#DIV/0!</v>
      </c>
      <c r="X92" s="270" t="e">
        <f t="shared" si="26"/>
        <v>#DIV/0!</v>
      </c>
      <c r="Y92" s="270" t="e">
        <f t="shared" si="39"/>
        <v>#DIV/0!</v>
      </c>
    </row>
    <row r="93" spans="1:25" ht="25.5" customHeight="1">
      <c r="A93" s="267">
        <f t="shared" si="35"/>
        <v>90</v>
      </c>
      <c r="B93" s="259"/>
      <c r="C93" s="260"/>
      <c r="D93" s="268" t="e">
        <f>'1. Indoor DSLAM'!F93</f>
        <v>#DIV/0!</v>
      </c>
      <c r="E93" s="268" t="e">
        <f>D93*'6. WEIGHT PER PRODUCT '!$C$11</f>
        <v>#DIV/0!</v>
      </c>
      <c r="F93" s="268" t="e">
        <f>D93*'6. WEIGHT PER PRODUCT '!$C$12</f>
        <v>#DIV/0!</v>
      </c>
      <c r="G93" s="268" t="e">
        <f>D93*'6. WEIGHT PER PRODUCT '!$C$13</f>
        <v>#DIV/0!</v>
      </c>
      <c r="H93" s="268" t="e">
        <f>D93*'6. WEIGHT PER PRODUCT '!$C$14</f>
        <v>#DIV/0!</v>
      </c>
      <c r="I93" s="268" t="e">
        <f>D93*'6. WEIGHT PER PRODUCT '!$C$15</f>
        <v>#DIV/0!</v>
      </c>
      <c r="J93" s="268" t="e">
        <f>D93*'6. WEIGHT PER PRODUCT '!$C$16</f>
        <v>#DIV/0!</v>
      </c>
      <c r="K93" s="268" t="e">
        <f>D93*'6. WEIGHT PER PRODUCT '!$C$17</f>
        <v>#DIV/0!</v>
      </c>
      <c r="L93" s="268" t="e">
        <f t="shared" si="27"/>
        <v>#DIV/0!</v>
      </c>
      <c r="M93" s="268" t="e">
        <f t="shared" si="28"/>
        <v>#DIV/0!</v>
      </c>
      <c r="N93" s="268" t="e">
        <f t="shared" si="29"/>
        <v>#DIV/0!</v>
      </c>
      <c r="O93" s="268" t="e">
        <f t="shared" si="34"/>
        <v>#DIV/0!</v>
      </c>
      <c r="P93" s="268" t="e">
        <f t="shared" si="21"/>
        <v>#DIV/0!</v>
      </c>
      <c r="Q93" s="268" t="e">
        <f t="shared" si="36"/>
        <v>#DIV/0!</v>
      </c>
      <c r="R93" s="268" t="e">
        <f t="shared" si="22"/>
        <v>#DIV/0!</v>
      </c>
      <c r="S93" s="268" t="e">
        <f t="shared" si="37"/>
        <v>#DIV/0!</v>
      </c>
      <c r="T93" s="268" t="e">
        <f t="shared" si="23"/>
        <v>#DIV/0!</v>
      </c>
      <c r="U93" s="268" t="e">
        <f t="shared" si="38"/>
        <v>#DIV/0!</v>
      </c>
      <c r="V93" s="269" t="e">
        <f t="shared" si="24"/>
        <v>#DIV/0!</v>
      </c>
      <c r="W93" s="270" t="e">
        <f t="shared" si="25"/>
        <v>#DIV/0!</v>
      </c>
      <c r="X93" s="270" t="e">
        <f t="shared" si="26"/>
        <v>#DIV/0!</v>
      </c>
      <c r="Y93" s="270" t="e">
        <f t="shared" si="39"/>
        <v>#DIV/0!</v>
      </c>
    </row>
    <row r="94" spans="1:25" ht="25.5" customHeight="1">
      <c r="A94" s="267">
        <f t="shared" si="35"/>
        <v>91</v>
      </c>
      <c r="B94" s="259"/>
      <c r="C94" s="260"/>
      <c r="D94" s="268" t="e">
        <f>'1. Indoor DSLAM'!F94</f>
        <v>#DIV/0!</v>
      </c>
      <c r="E94" s="268" t="e">
        <f>D94*'6. WEIGHT PER PRODUCT '!$C$11</f>
        <v>#DIV/0!</v>
      </c>
      <c r="F94" s="268" t="e">
        <f>D94*'6. WEIGHT PER PRODUCT '!$C$12</f>
        <v>#DIV/0!</v>
      </c>
      <c r="G94" s="268" t="e">
        <f>D94*'6. WEIGHT PER PRODUCT '!$C$13</f>
        <v>#DIV/0!</v>
      </c>
      <c r="H94" s="268" t="e">
        <f>D94*'6. WEIGHT PER PRODUCT '!$C$14</f>
        <v>#DIV/0!</v>
      </c>
      <c r="I94" s="268" t="e">
        <f>D94*'6. WEIGHT PER PRODUCT '!$C$15</f>
        <v>#DIV/0!</v>
      </c>
      <c r="J94" s="268" t="e">
        <f>D94*'6. WEIGHT PER PRODUCT '!$C$16</f>
        <v>#DIV/0!</v>
      </c>
      <c r="K94" s="268" t="e">
        <f>D94*'6. WEIGHT PER PRODUCT '!$C$17</f>
        <v>#DIV/0!</v>
      </c>
      <c r="L94" s="268" t="e">
        <f t="shared" si="27"/>
        <v>#DIV/0!</v>
      </c>
      <c r="M94" s="268" t="e">
        <f t="shared" si="28"/>
        <v>#DIV/0!</v>
      </c>
      <c r="N94" s="268" t="e">
        <f t="shared" si="29"/>
        <v>#DIV/0!</v>
      </c>
      <c r="O94" s="268" t="e">
        <f t="shared" si="34"/>
        <v>#DIV/0!</v>
      </c>
      <c r="P94" s="268" t="e">
        <f t="shared" si="21"/>
        <v>#DIV/0!</v>
      </c>
      <c r="Q94" s="268" t="e">
        <f t="shared" si="36"/>
        <v>#DIV/0!</v>
      </c>
      <c r="R94" s="268" t="e">
        <f t="shared" si="22"/>
        <v>#DIV/0!</v>
      </c>
      <c r="S94" s="268" t="e">
        <f t="shared" si="37"/>
        <v>#DIV/0!</v>
      </c>
      <c r="T94" s="268" t="e">
        <f t="shared" si="23"/>
        <v>#DIV/0!</v>
      </c>
      <c r="U94" s="268" t="e">
        <f t="shared" si="38"/>
        <v>#DIV/0!</v>
      </c>
      <c r="V94" s="269" t="e">
        <f t="shared" si="24"/>
        <v>#DIV/0!</v>
      </c>
      <c r="W94" s="270" t="e">
        <f t="shared" si="25"/>
        <v>#DIV/0!</v>
      </c>
      <c r="X94" s="270" t="e">
        <f t="shared" si="26"/>
        <v>#DIV/0!</v>
      </c>
      <c r="Y94" s="270" t="e">
        <f t="shared" si="39"/>
        <v>#DIV/0!</v>
      </c>
    </row>
    <row r="95" spans="1:25" ht="25.5" customHeight="1">
      <c r="A95" s="267">
        <f t="shared" si="35"/>
        <v>92</v>
      </c>
      <c r="B95" s="259"/>
      <c r="C95" s="260"/>
      <c r="D95" s="268" t="e">
        <f>'1. Indoor DSLAM'!F95</f>
        <v>#DIV/0!</v>
      </c>
      <c r="E95" s="268" t="e">
        <f>D95*'6. WEIGHT PER PRODUCT '!$C$11</f>
        <v>#DIV/0!</v>
      </c>
      <c r="F95" s="268" t="e">
        <f>D95*'6. WEIGHT PER PRODUCT '!$C$12</f>
        <v>#DIV/0!</v>
      </c>
      <c r="G95" s="268" t="e">
        <f>D95*'6. WEIGHT PER PRODUCT '!$C$13</f>
        <v>#DIV/0!</v>
      </c>
      <c r="H95" s="268" t="e">
        <f>D95*'6. WEIGHT PER PRODUCT '!$C$14</f>
        <v>#DIV/0!</v>
      </c>
      <c r="I95" s="268" t="e">
        <f>D95*'6. WEIGHT PER PRODUCT '!$C$15</f>
        <v>#DIV/0!</v>
      </c>
      <c r="J95" s="268" t="e">
        <f>D95*'6. WEIGHT PER PRODUCT '!$C$16</f>
        <v>#DIV/0!</v>
      </c>
      <c r="K95" s="268" t="e">
        <f>D95*'6. WEIGHT PER PRODUCT '!$C$17</f>
        <v>#DIV/0!</v>
      </c>
      <c r="L95" s="268" t="e">
        <f t="shared" si="27"/>
        <v>#DIV/0!</v>
      </c>
      <c r="M95" s="268" t="e">
        <f t="shared" si="28"/>
        <v>#DIV/0!</v>
      </c>
      <c r="N95" s="268" t="e">
        <f t="shared" si="29"/>
        <v>#DIV/0!</v>
      </c>
      <c r="O95" s="268" t="e">
        <f t="shared" si="34"/>
        <v>#DIV/0!</v>
      </c>
      <c r="P95" s="268" t="e">
        <f t="shared" si="21"/>
        <v>#DIV/0!</v>
      </c>
      <c r="Q95" s="268" t="e">
        <f t="shared" si="36"/>
        <v>#DIV/0!</v>
      </c>
      <c r="R95" s="268" t="e">
        <f t="shared" si="22"/>
        <v>#DIV/0!</v>
      </c>
      <c r="S95" s="268" t="e">
        <f t="shared" si="37"/>
        <v>#DIV/0!</v>
      </c>
      <c r="T95" s="268" t="e">
        <f t="shared" si="23"/>
        <v>#DIV/0!</v>
      </c>
      <c r="U95" s="268" t="e">
        <f t="shared" si="38"/>
        <v>#DIV/0!</v>
      </c>
      <c r="V95" s="269" t="e">
        <f t="shared" si="24"/>
        <v>#DIV/0!</v>
      </c>
      <c r="W95" s="270" t="e">
        <f t="shared" si="25"/>
        <v>#DIV/0!</v>
      </c>
      <c r="X95" s="270" t="e">
        <f t="shared" si="26"/>
        <v>#DIV/0!</v>
      </c>
      <c r="Y95" s="270" t="e">
        <f t="shared" si="39"/>
        <v>#DIV/0!</v>
      </c>
    </row>
    <row r="96" spans="1:25" ht="25.5" customHeight="1">
      <c r="A96" s="267">
        <f t="shared" si="35"/>
        <v>93</v>
      </c>
      <c r="B96" s="259"/>
      <c r="C96" s="260"/>
      <c r="D96" s="268" t="e">
        <f>'1. Indoor DSLAM'!F96</f>
        <v>#DIV/0!</v>
      </c>
      <c r="E96" s="268" t="e">
        <f>D96*'6. WEIGHT PER PRODUCT '!$C$11</f>
        <v>#DIV/0!</v>
      </c>
      <c r="F96" s="268" t="e">
        <f>D96*'6. WEIGHT PER PRODUCT '!$C$12</f>
        <v>#DIV/0!</v>
      </c>
      <c r="G96" s="268" t="e">
        <f>D96*'6. WEIGHT PER PRODUCT '!$C$13</f>
        <v>#DIV/0!</v>
      </c>
      <c r="H96" s="268" t="e">
        <f>D96*'6. WEIGHT PER PRODUCT '!$C$14</f>
        <v>#DIV/0!</v>
      </c>
      <c r="I96" s="268" t="e">
        <f>D96*'6. WEIGHT PER PRODUCT '!$C$15</f>
        <v>#DIV/0!</v>
      </c>
      <c r="J96" s="268" t="e">
        <f>D96*'6. WEIGHT PER PRODUCT '!$C$16</f>
        <v>#DIV/0!</v>
      </c>
      <c r="K96" s="268" t="e">
        <f>D96*'6. WEIGHT PER PRODUCT '!$C$17</f>
        <v>#DIV/0!</v>
      </c>
      <c r="L96" s="268" t="e">
        <f t="shared" si="27"/>
        <v>#DIV/0!</v>
      </c>
      <c r="M96" s="268" t="e">
        <f t="shared" si="28"/>
        <v>#DIV/0!</v>
      </c>
      <c r="N96" s="268" t="e">
        <f t="shared" si="29"/>
        <v>#DIV/0!</v>
      </c>
      <c r="O96" s="268" t="e">
        <f t="shared" si="34"/>
        <v>#DIV/0!</v>
      </c>
      <c r="P96" s="268" t="e">
        <f t="shared" si="21"/>
        <v>#DIV/0!</v>
      </c>
      <c r="Q96" s="268" t="e">
        <f t="shared" si="36"/>
        <v>#DIV/0!</v>
      </c>
      <c r="R96" s="268" t="e">
        <f t="shared" si="22"/>
        <v>#DIV/0!</v>
      </c>
      <c r="S96" s="268" t="e">
        <f t="shared" si="37"/>
        <v>#DIV/0!</v>
      </c>
      <c r="T96" s="268" t="e">
        <f t="shared" si="23"/>
        <v>#DIV/0!</v>
      </c>
      <c r="U96" s="268" t="e">
        <f t="shared" si="38"/>
        <v>#DIV/0!</v>
      </c>
      <c r="V96" s="269" t="e">
        <f t="shared" si="24"/>
        <v>#DIV/0!</v>
      </c>
      <c r="W96" s="270" t="e">
        <f t="shared" si="25"/>
        <v>#DIV/0!</v>
      </c>
      <c r="X96" s="270" t="e">
        <f t="shared" si="26"/>
        <v>#DIV/0!</v>
      </c>
      <c r="Y96" s="270" t="e">
        <f t="shared" si="39"/>
        <v>#DIV/0!</v>
      </c>
    </row>
    <row r="97" spans="1:25" ht="25.5" customHeight="1">
      <c r="A97" s="267">
        <f t="shared" si="35"/>
        <v>94</v>
      </c>
      <c r="B97" s="259"/>
      <c r="C97" s="260"/>
      <c r="D97" s="268" t="e">
        <f>'1. Indoor DSLAM'!F97</f>
        <v>#DIV/0!</v>
      </c>
      <c r="E97" s="268" t="e">
        <f>D97*'6. WEIGHT PER PRODUCT '!$C$11</f>
        <v>#DIV/0!</v>
      </c>
      <c r="F97" s="268" t="e">
        <f>D97*'6. WEIGHT PER PRODUCT '!$C$12</f>
        <v>#DIV/0!</v>
      </c>
      <c r="G97" s="268" t="e">
        <f>D97*'6. WEIGHT PER PRODUCT '!$C$13</f>
        <v>#DIV/0!</v>
      </c>
      <c r="H97" s="268" t="e">
        <f>D97*'6. WEIGHT PER PRODUCT '!$C$14</f>
        <v>#DIV/0!</v>
      </c>
      <c r="I97" s="268" t="e">
        <f>D97*'6. WEIGHT PER PRODUCT '!$C$15</f>
        <v>#DIV/0!</v>
      </c>
      <c r="J97" s="268" t="e">
        <f>D97*'6. WEIGHT PER PRODUCT '!$C$16</f>
        <v>#DIV/0!</v>
      </c>
      <c r="K97" s="268" t="e">
        <f>D97*'6. WEIGHT PER PRODUCT '!$C$17</f>
        <v>#DIV/0!</v>
      </c>
      <c r="L97" s="268" t="e">
        <f t="shared" si="27"/>
        <v>#DIV/0!</v>
      </c>
      <c r="M97" s="268" t="e">
        <f t="shared" si="28"/>
        <v>#DIV/0!</v>
      </c>
      <c r="N97" s="268" t="e">
        <f t="shared" si="29"/>
        <v>#DIV/0!</v>
      </c>
      <c r="O97" s="268" t="e">
        <f t="shared" si="34"/>
        <v>#DIV/0!</v>
      </c>
      <c r="P97" s="268" t="e">
        <f t="shared" si="21"/>
        <v>#DIV/0!</v>
      </c>
      <c r="Q97" s="268" t="e">
        <f t="shared" si="36"/>
        <v>#DIV/0!</v>
      </c>
      <c r="R97" s="268" t="e">
        <f t="shared" si="22"/>
        <v>#DIV/0!</v>
      </c>
      <c r="S97" s="268" t="e">
        <f t="shared" si="37"/>
        <v>#DIV/0!</v>
      </c>
      <c r="T97" s="268" t="e">
        <f t="shared" si="23"/>
        <v>#DIV/0!</v>
      </c>
      <c r="U97" s="268" t="e">
        <f t="shared" si="38"/>
        <v>#DIV/0!</v>
      </c>
      <c r="V97" s="269" t="e">
        <f t="shared" si="24"/>
        <v>#DIV/0!</v>
      </c>
      <c r="W97" s="270" t="e">
        <f t="shared" si="25"/>
        <v>#DIV/0!</v>
      </c>
      <c r="X97" s="270" t="e">
        <f t="shared" si="26"/>
        <v>#DIV/0!</v>
      </c>
      <c r="Y97" s="270" t="e">
        <f t="shared" si="39"/>
        <v>#DIV/0!</v>
      </c>
    </row>
    <row r="98" spans="1:25" ht="25.5" customHeight="1">
      <c r="A98" s="267">
        <f t="shared" si="35"/>
        <v>95</v>
      </c>
      <c r="B98" s="259"/>
      <c r="C98" s="260"/>
      <c r="D98" s="268" t="e">
        <f>'1. Indoor DSLAM'!F98</f>
        <v>#DIV/0!</v>
      </c>
      <c r="E98" s="268" t="e">
        <f>D98*'6. WEIGHT PER PRODUCT '!$C$11</f>
        <v>#DIV/0!</v>
      </c>
      <c r="F98" s="268" t="e">
        <f>D98*'6. WEIGHT PER PRODUCT '!$C$12</f>
        <v>#DIV/0!</v>
      </c>
      <c r="G98" s="268" t="e">
        <f>D98*'6. WEIGHT PER PRODUCT '!$C$13</f>
        <v>#DIV/0!</v>
      </c>
      <c r="H98" s="268" t="e">
        <f>D98*'6. WEIGHT PER PRODUCT '!$C$14</f>
        <v>#DIV/0!</v>
      </c>
      <c r="I98" s="268" t="e">
        <f>D98*'6. WEIGHT PER PRODUCT '!$C$15</f>
        <v>#DIV/0!</v>
      </c>
      <c r="J98" s="268" t="e">
        <f>D98*'6. WEIGHT PER PRODUCT '!$C$16</f>
        <v>#DIV/0!</v>
      </c>
      <c r="K98" s="268" t="e">
        <f>D98*'6. WEIGHT PER PRODUCT '!$C$17</f>
        <v>#DIV/0!</v>
      </c>
      <c r="L98" s="268" t="e">
        <f t="shared" si="27"/>
        <v>#DIV/0!</v>
      </c>
      <c r="M98" s="268" t="e">
        <f t="shared" si="28"/>
        <v>#DIV/0!</v>
      </c>
      <c r="N98" s="268" t="e">
        <f t="shared" si="29"/>
        <v>#DIV/0!</v>
      </c>
      <c r="O98" s="268" t="e">
        <f t="shared" si="34"/>
        <v>#DIV/0!</v>
      </c>
      <c r="P98" s="268" t="e">
        <f t="shared" si="21"/>
        <v>#DIV/0!</v>
      </c>
      <c r="Q98" s="268" t="e">
        <f t="shared" si="36"/>
        <v>#DIV/0!</v>
      </c>
      <c r="R98" s="268" t="e">
        <f t="shared" si="22"/>
        <v>#DIV/0!</v>
      </c>
      <c r="S98" s="268" t="e">
        <f t="shared" si="37"/>
        <v>#DIV/0!</v>
      </c>
      <c r="T98" s="268" t="e">
        <f t="shared" si="23"/>
        <v>#DIV/0!</v>
      </c>
      <c r="U98" s="268" t="e">
        <f t="shared" si="38"/>
        <v>#DIV/0!</v>
      </c>
      <c r="V98" s="269" t="e">
        <f t="shared" si="24"/>
        <v>#DIV/0!</v>
      </c>
      <c r="W98" s="270" t="e">
        <f t="shared" si="25"/>
        <v>#DIV/0!</v>
      </c>
      <c r="X98" s="270" t="e">
        <f t="shared" si="26"/>
        <v>#DIV/0!</v>
      </c>
      <c r="Y98" s="270" t="e">
        <f t="shared" si="39"/>
        <v>#DIV/0!</v>
      </c>
    </row>
    <row r="99" spans="1:25" ht="25.5" customHeight="1">
      <c r="A99" s="267">
        <f t="shared" si="35"/>
        <v>96</v>
      </c>
      <c r="B99" s="259"/>
      <c r="C99" s="260"/>
      <c r="D99" s="268" t="e">
        <f>'1. Indoor DSLAM'!F99</f>
        <v>#DIV/0!</v>
      </c>
      <c r="E99" s="268" t="e">
        <f>D99*'6. WEIGHT PER PRODUCT '!$C$11</f>
        <v>#DIV/0!</v>
      </c>
      <c r="F99" s="268" t="e">
        <f>D99*'6. WEIGHT PER PRODUCT '!$C$12</f>
        <v>#DIV/0!</v>
      </c>
      <c r="G99" s="268" t="e">
        <f>D99*'6. WEIGHT PER PRODUCT '!$C$13</f>
        <v>#DIV/0!</v>
      </c>
      <c r="H99" s="268" t="e">
        <f>D99*'6. WEIGHT PER PRODUCT '!$C$14</f>
        <v>#DIV/0!</v>
      </c>
      <c r="I99" s="268" t="e">
        <f>D99*'6. WEIGHT PER PRODUCT '!$C$15</f>
        <v>#DIV/0!</v>
      </c>
      <c r="J99" s="268" t="e">
        <f>D99*'6. WEIGHT PER PRODUCT '!$C$16</f>
        <v>#DIV/0!</v>
      </c>
      <c r="K99" s="268" t="e">
        <f>D99*'6. WEIGHT PER PRODUCT '!$C$17</f>
        <v>#DIV/0!</v>
      </c>
      <c r="L99" s="268" t="e">
        <f t="shared" si="27"/>
        <v>#DIV/0!</v>
      </c>
      <c r="M99" s="268" t="e">
        <f t="shared" si="28"/>
        <v>#DIV/0!</v>
      </c>
      <c r="N99" s="268" t="e">
        <f t="shared" si="29"/>
        <v>#DIV/0!</v>
      </c>
      <c r="O99" s="268" t="e">
        <f t="shared" si="34"/>
        <v>#DIV/0!</v>
      </c>
      <c r="P99" s="268" t="e">
        <f t="shared" si="21"/>
        <v>#DIV/0!</v>
      </c>
      <c r="Q99" s="268" t="e">
        <f t="shared" si="36"/>
        <v>#DIV/0!</v>
      </c>
      <c r="R99" s="268" t="e">
        <f t="shared" si="22"/>
        <v>#DIV/0!</v>
      </c>
      <c r="S99" s="268" t="e">
        <f t="shared" si="37"/>
        <v>#DIV/0!</v>
      </c>
      <c r="T99" s="268" t="e">
        <f t="shared" si="23"/>
        <v>#DIV/0!</v>
      </c>
      <c r="U99" s="268" t="e">
        <f t="shared" si="38"/>
        <v>#DIV/0!</v>
      </c>
      <c r="V99" s="269" t="e">
        <f t="shared" si="24"/>
        <v>#DIV/0!</v>
      </c>
      <c r="W99" s="270" t="e">
        <f t="shared" si="25"/>
        <v>#DIV/0!</v>
      </c>
      <c r="X99" s="270" t="e">
        <f t="shared" si="26"/>
        <v>#DIV/0!</v>
      </c>
      <c r="Y99" s="270" t="e">
        <f t="shared" si="39"/>
        <v>#DIV/0!</v>
      </c>
    </row>
    <row r="100" spans="1:25" ht="25.5" customHeight="1">
      <c r="A100" s="267">
        <f t="shared" si="35"/>
        <v>97</v>
      </c>
      <c r="B100" s="259"/>
      <c r="C100" s="260"/>
      <c r="D100" s="268" t="e">
        <f>'1. Indoor DSLAM'!F100</f>
        <v>#DIV/0!</v>
      </c>
      <c r="E100" s="268" t="e">
        <f>D100*'6. WEIGHT PER PRODUCT '!$C$11</f>
        <v>#DIV/0!</v>
      </c>
      <c r="F100" s="268" t="e">
        <f>D100*'6. WEIGHT PER PRODUCT '!$C$12</f>
        <v>#DIV/0!</v>
      </c>
      <c r="G100" s="268" t="e">
        <f>D100*'6. WEIGHT PER PRODUCT '!$C$13</f>
        <v>#DIV/0!</v>
      </c>
      <c r="H100" s="268" t="e">
        <f>D100*'6. WEIGHT PER PRODUCT '!$C$14</f>
        <v>#DIV/0!</v>
      </c>
      <c r="I100" s="268" t="e">
        <f>D100*'6. WEIGHT PER PRODUCT '!$C$15</f>
        <v>#DIV/0!</v>
      </c>
      <c r="J100" s="268" t="e">
        <f>D100*'6. WEIGHT PER PRODUCT '!$C$16</f>
        <v>#DIV/0!</v>
      </c>
      <c r="K100" s="268" t="e">
        <f>D100*'6. WEIGHT PER PRODUCT '!$C$17</f>
        <v>#DIV/0!</v>
      </c>
      <c r="L100" s="268" t="e">
        <f t="shared" si="27"/>
        <v>#DIV/0!</v>
      </c>
      <c r="M100" s="268" t="e">
        <f t="shared" si="28"/>
        <v>#DIV/0!</v>
      </c>
      <c r="N100" s="268" t="e">
        <f t="shared" si="29"/>
        <v>#DIV/0!</v>
      </c>
      <c r="O100" s="268" t="e">
        <f t="shared" si="34"/>
        <v>#DIV/0!</v>
      </c>
      <c r="P100" s="268" t="e">
        <f>VLOOKUP(O100,$AA$4:$AB$13,2,1)</f>
        <v>#DIV/0!</v>
      </c>
      <c r="Q100" s="268" t="e">
        <f t="shared" si="36"/>
        <v>#DIV/0!</v>
      </c>
      <c r="R100" s="268" t="e">
        <f>IF(Q100&gt;0,VLOOKUP(Q100,$AA$4:$AB$13,2,1),0)</f>
        <v>#DIV/0!</v>
      </c>
      <c r="S100" s="268" t="e">
        <f t="shared" si="37"/>
        <v>#DIV/0!</v>
      </c>
      <c r="T100" s="268" t="e">
        <f>IF(S100&gt;0,VLOOKUP(S100,$AA$4:$AB$13,2,1),0)</f>
        <v>#DIV/0!</v>
      </c>
      <c r="U100" s="268" t="e">
        <f t="shared" si="38"/>
        <v>#DIV/0!</v>
      </c>
      <c r="V100" s="269" t="e">
        <f t="shared" si="24"/>
        <v>#DIV/0!</v>
      </c>
      <c r="W100" s="270" t="e">
        <f t="shared" si="25"/>
        <v>#DIV/0!</v>
      </c>
      <c r="X100" s="270" t="e">
        <f t="shared" si="26"/>
        <v>#DIV/0!</v>
      </c>
      <c r="Y100" s="270" t="e">
        <f t="shared" si="39"/>
        <v>#DIV/0!</v>
      </c>
    </row>
    <row r="101" spans="1:25" ht="25.5" customHeight="1">
      <c r="A101" s="267">
        <f t="shared" si="35"/>
        <v>98</v>
      </c>
      <c r="B101" s="259"/>
      <c r="C101" s="260"/>
      <c r="D101" s="268" t="e">
        <f>'1. Indoor DSLAM'!F101</f>
        <v>#DIV/0!</v>
      </c>
      <c r="E101" s="268" t="e">
        <f>D101*'6. WEIGHT PER PRODUCT '!$C$11</f>
        <v>#DIV/0!</v>
      </c>
      <c r="F101" s="268" t="e">
        <f>D101*'6. WEIGHT PER PRODUCT '!$C$12</f>
        <v>#DIV/0!</v>
      </c>
      <c r="G101" s="268" t="e">
        <f>D101*'6. WEIGHT PER PRODUCT '!$C$13</f>
        <v>#DIV/0!</v>
      </c>
      <c r="H101" s="268" t="e">
        <f>D101*'6. WEIGHT PER PRODUCT '!$C$14</f>
        <v>#DIV/0!</v>
      </c>
      <c r="I101" s="268" t="e">
        <f>D101*'6. WEIGHT PER PRODUCT '!$C$15</f>
        <v>#DIV/0!</v>
      </c>
      <c r="J101" s="268" t="e">
        <f>D101*'6. WEIGHT PER PRODUCT '!$C$16</f>
        <v>#DIV/0!</v>
      </c>
      <c r="K101" s="268" t="e">
        <f>D101*'6. WEIGHT PER PRODUCT '!$C$17</f>
        <v>#DIV/0!</v>
      </c>
      <c r="L101" s="268" t="e">
        <f t="shared" si="27"/>
        <v>#DIV/0!</v>
      </c>
      <c r="M101" s="268" t="e">
        <f t="shared" si="28"/>
        <v>#DIV/0!</v>
      </c>
      <c r="N101" s="268" t="e">
        <f t="shared" si="29"/>
        <v>#DIV/0!</v>
      </c>
      <c r="O101" s="268" t="e">
        <f t="shared" si="34"/>
        <v>#DIV/0!</v>
      </c>
      <c r="P101" s="268" t="e">
        <f>VLOOKUP(O101,$AA$4:$AB$13,2,1)</f>
        <v>#DIV/0!</v>
      </c>
      <c r="Q101" s="268" t="e">
        <f>IF(P101&gt;O101,0,O101-P101)</f>
        <v>#DIV/0!</v>
      </c>
      <c r="R101" s="268" t="e">
        <f>IF(Q101&gt;0,VLOOKUP(Q101,$AA$4:$AB$13,2,1),0)</f>
        <v>#DIV/0!</v>
      </c>
      <c r="S101" s="268" t="e">
        <f>IF(R101&gt;Q101,0,Q101-R101)</f>
        <v>#DIV/0!</v>
      </c>
      <c r="T101" s="268" t="e">
        <f>IF(S101&gt;0,VLOOKUP(S101,$AA$4:$AB$13,2,1),0)</f>
        <v>#DIV/0!</v>
      </c>
      <c r="U101" s="268" t="e">
        <f>SUM(P101:T101)</f>
        <v>#DIV/0!</v>
      </c>
      <c r="V101" s="269" t="e">
        <f t="shared" si="24"/>
        <v>#DIV/0!</v>
      </c>
      <c r="W101" s="270" t="e">
        <f t="shared" si="25"/>
        <v>#DIV/0!</v>
      </c>
      <c r="X101" s="270" t="e">
        <f t="shared" si="26"/>
        <v>#DIV/0!</v>
      </c>
      <c r="Y101" s="270" t="e">
        <f>SUM(V101:X101)</f>
        <v>#DIV/0!</v>
      </c>
    </row>
    <row r="102" spans="1:25" ht="25.5" customHeight="1">
      <c r="A102" s="267">
        <f t="shared" si="35"/>
        <v>99</v>
      </c>
      <c r="B102" s="259"/>
      <c r="C102" s="260"/>
      <c r="D102" s="268" t="e">
        <f>'1. Indoor DSLAM'!F102</f>
        <v>#DIV/0!</v>
      </c>
      <c r="E102" s="268" t="e">
        <f>D102*'6. WEIGHT PER PRODUCT '!$C$11</f>
        <v>#DIV/0!</v>
      </c>
      <c r="F102" s="268" t="e">
        <f>D102*'6. WEIGHT PER PRODUCT '!$C$12</f>
        <v>#DIV/0!</v>
      </c>
      <c r="G102" s="268" t="e">
        <f>D102*'6. WEIGHT PER PRODUCT '!$C$13</f>
        <v>#DIV/0!</v>
      </c>
      <c r="H102" s="268" t="e">
        <f>D102*'6. WEIGHT PER PRODUCT '!$C$14</f>
        <v>#DIV/0!</v>
      </c>
      <c r="I102" s="268" t="e">
        <f>D102*'6. WEIGHT PER PRODUCT '!$C$15</f>
        <v>#DIV/0!</v>
      </c>
      <c r="J102" s="268" t="e">
        <f>D102*'6. WEIGHT PER PRODUCT '!$C$16</f>
        <v>#DIV/0!</v>
      </c>
      <c r="K102" s="268" t="e">
        <f>D102*'6. WEIGHT PER PRODUCT '!$C$17</f>
        <v>#DIV/0!</v>
      </c>
      <c r="L102" s="268" t="e">
        <f t="shared" si="27"/>
        <v>#DIV/0!</v>
      </c>
      <c r="M102" s="268" t="e">
        <f t="shared" si="28"/>
        <v>#DIV/0!</v>
      </c>
      <c r="N102" s="268" t="e">
        <f t="shared" si="29"/>
        <v>#DIV/0!</v>
      </c>
      <c r="O102" s="268" t="e">
        <f t="shared" si="34"/>
        <v>#DIV/0!</v>
      </c>
      <c r="P102" s="268" t="e">
        <f>VLOOKUP(O102,$AA$4:$AB$13,2,1)</f>
        <v>#DIV/0!</v>
      </c>
      <c r="Q102" s="268" t="e">
        <f>IF(P102&gt;O102,0,O102-P102)</f>
        <v>#DIV/0!</v>
      </c>
      <c r="R102" s="268" t="e">
        <f>IF(Q102&gt;0,VLOOKUP(Q102,$AA$4:$AB$13,2,1),0)</f>
        <v>#DIV/0!</v>
      </c>
      <c r="S102" s="268" t="e">
        <f>IF(R102&gt;Q102,0,Q102-R102)</f>
        <v>#DIV/0!</v>
      </c>
      <c r="T102" s="268" t="e">
        <f>IF(S102&gt;0,VLOOKUP(S102,$AA$4:$AB$13,2,1),0)</f>
        <v>#DIV/0!</v>
      </c>
      <c r="U102" s="268" t="e">
        <f>SUM(P102:T102)</f>
        <v>#DIV/0!</v>
      </c>
      <c r="V102" s="269" t="e">
        <f t="shared" si="24"/>
        <v>#DIV/0!</v>
      </c>
      <c r="W102" s="270" t="e">
        <f t="shared" si="25"/>
        <v>#DIV/0!</v>
      </c>
      <c r="X102" s="270" t="e">
        <f t="shared" si="26"/>
        <v>#DIV/0!</v>
      </c>
      <c r="Y102" s="270" t="e">
        <f>SUM(V102:X102)</f>
        <v>#DIV/0!</v>
      </c>
    </row>
    <row r="103" spans="1:25" ht="25.5" customHeight="1">
      <c r="A103" s="267">
        <f t="shared" si="35"/>
        <v>100</v>
      </c>
      <c r="B103" s="259"/>
      <c r="C103" s="260"/>
      <c r="D103" s="268" t="e">
        <f>'1. Indoor DSLAM'!F103</f>
        <v>#DIV/0!</v>
      </c>
      <c r="E103" s="268" t="e">
        <f>D103*'6. WEIGHT PER PRODUCT '!$C$11</f>
        <v>#DIV/0!</v>
      </c>
      <c r="F103" s="268" t="e">
        <f>D103*'6. WEIGHT PER PRODUCT '!$C$12</f>
        <v>#DIV/0!</v>
      </c>
      <c r="G103" s="268" t="e">
        <f>D103*'6. WEIGHT PER PRODUCT '!$C$13</f>
        <v>#DIV/0!</v>
      </c>
      <c r="H103" s="268" t="e">
        <f>D103*'6. WEIGHT PER PRODUCT '!$C$14</f>
        <v>#DIV/0!</v>
      </c>
      <c r="I103" s="268" t="e">
        <f>D103*'6. WEIGHT PER PRODUCT '!$C$15</f>
        <v>#DIV/0!</v>
      </c>
      <c r="J103" s="268" t="e">
        <f>D103*'6. WEIGHT PER PRODUCT '!$C$16</f>
        <v>#DIV/0!</v>
      </c>
      <c r="K103" s="268" t="e">
        <f>D103*'6. WEIGHT PER PRODUCT '!$C$17</f>
        <v>#DIV/0!</v>
      </c>
      <c r="L103" s="268" t="e">
        <f t="shared" si="27"/>
        <v>#DIV/0!</v>
      </c>
      <c r="M103" s="268" t="e">
        <f t="shared" si="28"/>
        <v>#DIV/0!</v>
      </c>
      <c r="N103" s="268" t="e">
        <f t="shared" si="29"/>
        <v>#DIV/0!</v>
      </c>
      <c r="O103" s="268" t="e">
        <f t="shared" si="34"/>
        <v>#DIV/0!</v>
      </c>
      <c r="P103" s="268" t="e">
        <f>VLOOKUP(O103,$AA$4:$AB$13,2,1)</f>
        <v>#DIV/0!</v>
      </c>
      <c r="Q103" s="268" t="e">
        <f>IF(P103&gt;O103,0,O103-P103)</f>
        <v>#DIV/0!</v>
      </c>
      <c r="R103" s="268" t="e">
        <f>IF(Q103&gt;0,VLOOKUP(Q103,$AA$4:$AB$13,2,1),0)</f>
        <v>#DIV/0!</v>
      </c>
      <c r="S103" s="268" t="e">
        <f>IF(R103&gt;Q103,0,Q103-R103)</f>
        <v>#DIV/0!</v>
      </c>
      <c r="T103" s="268" t="e">
        <f>IF(S103&gt;0,VLOOKUP(S103,$AA$4:$AB$13,2,1),0)</f>
        <v>#DIV/0!</v>
      </c>
      <c r="U103" s="268" t="e">
        <f>SUM(P103:T103)</f>
        <v>#DIV/0!</v>
      </c>
      <c r="V103" s="269" t="e">
        <f t="shared" si="24"/>
        <v>#DIV/0!</v>
      </c>
      <c r="W103" s="270" t="e">
        <f t="shared" si="25"/>
        <v>#DIV/0!</v>
      </c>
      <c r="X103" s="270" t="e">
        <f t="shared" si="26"/>
        <v>#DIV/0!</v>
      </c>
      <c r="Y103" s="270" t="e">
        <f>SUM(V103:X103)</f>
        <v>#DIV/0!</v>
      </c>
    </row>
    <row r="104" spans="1:25" ht="25.5" customHeight="1">
      <c r="A104" s="267">
        <f t="shared" si="35"/>
        <v>101</v>
      </c>
      <c r="B104" s="259"/>
      <c r="C104" s="260"/>
      <c r="D104" s="268" t="e">
        <f>'1. Indoor DSLAM'!F104</f>
        <v>#DIV/0!</v>
      </c>
      <c r="E104" s="268" t="e">
        <f>D104*'6. WEIGHT PER PRODUCT '!$C$11</f>
        <v>#DIV/0!</v>
      </c>
      <c r="F104" s="268" t="e">
        <f>D104*'6. WEIGHT PER PRODUCT '!$C$12</f>
        <v>#DIV/0!</v>
      </c>
      <c r="G104" s="268" t="e">
        <f>D104*'6. WEIGHT PER PRODUCT '!$C$13</f>
        <v>#DIV/0!</v>
      </c>
      <c r="H104" s="268" t="e">
        <f>D104*'6. WEIGHT PER PRODUCT '!$C$14</f>
        <v>#DIV/0!</v>
      </c>
      <c r="I104" s="268" t="e">
        <f>D104*'6. WEIGHT PER PRODUCT '!$C$15</f>
        <v>#DIV/0!</v>
      </c>
      <c r="J104" s="268" t="e">
        <f>D104*'6. WEIGHT PER PRODUCT '!$C$16</f>
        <v>#DIV/0!</v>
      </c>
      <c r="K104" s="268" t="e">
        <f>D104*'6. WEIGHT PER PRODUCT '!$C$17</f>
        <v>#DIV/0!</v>
      </c>
      <c r="L104" s="268" t="e">
        <f t="shared" si="27"/>
        <v>#DIV/0!</v>
      </c>
      <c r="M104" s="268" t="e">
        <f t="shared" si="28"/>
        <v>#DIV/0!</v>
      </c>
      <c r="N104" s="268" t="e">
        <f t="shared" si="29"/>
        <v>#DIV/0!</v>
      </c>
      <c r="O104" s="268" t="e">
        <f t="shared" si="34"/>
        <v>#DIV/0!</v>
      </c>
      <c r="P104" s="268" t="e">
        <f>VLOOKUP(O104,$AA$4:$AB$13,2,1)</f>
        <v>#DIV/0!</v>
      </c>
      <c r="Q104" s="268" t="e">
        <f>IF(P104&gt;O104,0,O104-P104)</f>
        <v>#DIV/0!</v>
      </c>
      <c r="R104" s="268" t="e">
        <f>IF(Q104&gt;0,VLOOKUP(Q104,$AA$4:$AB$13,2,1),0)</f>
        <v>#DIV/0!</v>
      </c>
      <c r="S104" s="268" t="e">
        <f>IF(R104&gt;Q104,0,Q104-R104)</f>
        <v>#DIV/0!</v>
      </c>
      <c r="T104" s="268" t="e">
        <f>IF(S104&gt;0,VLOOKUP(S104,$AA$4:$AB$13,2,1),0)</f>
        <v>#DIV/0!</v>
      </c>
      <c r="U104" s="268" t="e">
        <f>SUM(P104:T104)</f>
        <v>#DIV/0!</v>
      </c>
      <c r="V104" s="269" t="e">
        <f t="shared" si="24"/>
        <v>#DIV/0!</v>
      </c>
      <c r="W104" s="270" t="e">
        <f t="shared" si="25"/>
        <v>#DIV/0!</v>
      </c>
      <c r="X104" s="270" t="e">
        <f t="shared" si="26"/>
        <v>#DIV/0!</v>
      </c>
      <c r="Y104" s="270" t="e">
        <f>SUM(V104:X104)</f>
        <v>#DIV/0!</v>
      </c>
    </row>
    <row r="105" spans="1:25" ht="25.5" customHeight="1">
      <c r="A105" s="271"/>
      <c r="B105" s="271"/>
      <c r="C105" s="271"/>
      <c r="D105" s="271"/>
      <c r="E105" s="271"/>
      <c r="F105" s="271"/>
      <c r="G105" s="271"/>
      <c r="H105" s="271"/>
      <c r="I105" s="271"/>
      <c r="J105" s="271"/>
      <c r="K105" s="271"/>
      <c r="L105" s="271"/>
      <c r="M105" s="271"/>
      <c r="N105" s="271"/>
      <c r="O105" s="271"/>
      <c r="P105" s="271"/>
      <c r="Q105" s="271"/>
      <c r="R105" s="271"/>
      <c r="S105" s="271"/>
      <c r="T105" s="263" t="s">
        <v>245</v>
      </c>
      <c r="U105" s="264" t="e">
        <f>SUM(U4:U104)</f>
        <v>#DIV/0!</v>
      </c>
      <c r="V105" s="265"/>
      <c r="W105" s="265"/>
      <c r="X105" s="263" t="s">
        <v>245</v>
      </c>
      <c r="Y105" s="266" t="e">
        <f>SUM(Y4:Y104)</f>
        <v>#DIV/0!</v>
      </c>
    </row>
    <row r="106" spans="1:25" ht="25.5" customHeight="1">
      <c r="A106" s="61"/>
      <c r="B106" s="62"/>
      <c r="C106" s="63"/>
      <c r="Y106" s="77"/>
    </row>
    <row r="107" spans="1:25" s="90" customFormat="1" ht="39" customHeight="1">
      <c r="A107" s="359" t="s">
        <v>244</v>
      </c>
      <c r="B107" s="356" t="s">
        <v>184</v>
      </c>
      <c r="C107" s="356"/>
      <c r="D107" s="356"/>
      <c r="E107" s="351" t="s">
        <v>194</v>
      </c>
      <c r="F107" s="351"/>
      <c r="G107" s="351"/>
      <c r="H107" s="351"/>
      <c r="I107" s="351"/>
      <c r="J107" s="351"/>
      <c r="K107" s="351"/>
      <c r="L107" s="358" t="s">
        <v>195</v>
      </c>
      <c r="M107" s="358" t="s">
        <v>196</v>
      </c>
      <c r="N107" s="358" t="s">
        <v>197</v>
      </c>
      <c r="O107" s="358" t="s">
        <v>198</v>
      </c>
      <c r="P107" s="343" t="s">
        <v>208</v>
      </c>
      <c r="Q107" s="343" t="s">
        <v>204</v>
      </c>
      <c r="R107" s="343" t="s">
        <v>209</v>
      </c>
      <c r="S107" s="343"/>
      <c r="T107" s="343" t="s">
        <v>210</v>
      </c>
      <c r="U107" s="343" t="s">
        <v>206</v>
      </c>
      <c r="V107" s="343" t="s">
        <v>211</v>
      </c>
      <c r="W107" s="343" t="s">
        <v>212</v>
      </c>
      <c r="X107" s="343" t="s">
        <v>213</v>
      </c>
      <c r="Y107" s="358" t="s">
        <v>214</v>
      </c>
    </row>
    <row r="108" spans="1:25" s="90" customFormat="1" ht="25.5" customHeight="1">
      <c r="A108" s="359"/>
      <c r="B108" s="346" t="s">
        <v>102</v>
      </c>
      <c r="C108" s="346"/>
      <c r="D108" s="346"/>
      <c r="E108" s="346" t="s">
        <v>102</v>
      </c>
      <c r="F108" s="346"/>
      <c r="G108" s="346"/>
      <c r="H108" s="346"/>
      <c r="I108" s="346"/>
      <c r="J108" s="346"/>
      <c r="K108" s="346"/>
      <c r="L108" s="358"/>
      <c r="M108" s="358"/>
      <c r="N108" s="358"/>
      <c r="O108" s="358"/>
      <c r="P108" s="344"/>
      <c r="Q108" s="344"/>
      <c r="R108" s="344"/>
      <c r="S108" s="344"/>
      <c r="T108" s="344"/>
      <c r="U108" s="344"/>
      <c r="V108" s="344"/>
      <c r="W108" s="344"/>
      <c r="X108" s="344"/>
      <c r="Y108" s="358"/>
    </row>
    <row r="109" spans="1:25" s="90" customFormat="1" ht="51.75" customHeight="1">
      <c r="A109" s="359"/>
      <c r="B109" s="255" t="s">
        <v>181</v>
      </c>
      <c r="C109" s="255" t="s">
        <v>185</v>
      </c>
      <c r="D109" s="255" t="s">
        <v>183</v>
      </c>
      <c r="E109" s="257">
        <f>'6. WEIGHT PER PRODUCT '!$A$11</f>
        <v>0</v>
      </c>
      <c r="F109" s="253">
        <f>'6. WEIGHT PER PRODUCT '!$A$12</f>
        <v>0</v>
      </c>
      <c r="G109" s="258">
        <f>'6. WEIGHT PER PRODUCT '!$A$13</f>
        <v>0</v>
      </c>
      <c r="H109" s="253">
        <f>'6. WEIGHT PER PRODUCT '!$A$14</f>
        <v>0</v>
      </c>
      <c r="I109" s="253">
        <f>'6. WEIGHT PER PRODUCT '!$A$15</f>
        <v>0</v>
      </c>
      <c r="J109" s="242">
        <f>'6. WEIGHT PER PRODUCT '!$A$16</f>
        <v>0</v>
      </c>
      <c r="K109" s="242">
        <f>'6. WEIGHT PER PRODUCT '!$A$17</f>
        <v>0</v>
      </c>
      <c r="L109" s="358"/>
      <c r="M109" s="358"/>
      <c r="N109" s="358"/>
      <c r="O109" s="358"/>
      <c r="P109" s="345"/>
      <c r="Q109" s="345"/>
      <c r="R109" s="345"/>
      <c r="S109" s="345"/>
      <c r="T109" s="345"/>
      <c r="U109" s="345"/>
      <c r="V109" s="345"/>
      <c r="W109" s="345"/>
      <c r="X109" s="345"/>
      <c r="Y109" s="358"/>
    </row>
    <row r="110" spans="1:25" ht="25.5" customHeight="1">
      <c r="A110" s="267">
        <v>1</v>
      </c>
      <c r="B110" s="212"/>
      <c r="C110" s="212"/>
      <c r="D110" s="268" t="e">
        <f>'2. Outdoor DSLAM'!H4</f>
        <v>#DIV/0!</v>
      </c>
      <c r="E110" s="268" t="e">
        <f>D110*'6. WEIGHT PER PRODUCT '!$C$11</f>
        <v>#DIV/0!</v>
      </c>
      <c r="F110" s="268" t="e">
        <f>D110*'6. WEIGHT PER PRODUCT '!$C$12</f>
        <v>#DIV/0!</v>
      </c>
      <c r="G110" s="268" t="e">
        <f>D110*'6. WEIGHT PER PRODUCT '!$C$13</f>
        <v>#DIV/0!</v>
      </c>
      <c r="H110" s="268" t="e">
        <f>D110*'6. WEIGHT PER PRODUCT '!$C$14</f>
        <v>#DIV/0!</v>
      </c>
      <c r="I110" s="268" t="e">
        <f>D110*'6. WEIGHT PER PRODUCT '!$C$15</f>
        <v>#DIV/0!</v>
      </c>
      <c r="J110" s="268" t="e">
        <f>D110*'6. WEIGHT PER PRODUCT '!$C$16</f>
        <v>#DIV/0!</v>
      </c>
      <c r="K110" s="268" t="e">
        <f>D110*'6. WEIGHT PER PRODUCT '!$C$17</f>
        <v>#DIV/0!</v>
      </c>
      <c r="L110" s="268" t="e">
        <f>((E110*512)+(F110*1024)+(G110*2048)+(H110*4096)+(I110*2048)+(J110*4096)+(K110*8192))/1000</f>
        <v>#DIV/0!</v>
      </c>
      <c r="M110" s="268" t="e">
        <f>(((E110*512)+(F110*1024)+(G110*2048)+(H110*4096))/1000)/50</f>
        <v>#DIV/0!</v>
      </c>
      <c r="N110" s="268" t="e">
        <f>(((I110*2048)+(J110*4096)+(K110*8192))/1000)/20</f>
        <v>#DIV/0!</v>
      </c>
      <c r="O110" s="268" t="e">
        <f>M110+N110</f>
        <v>#DIV/0!</v>
      </c>
      <c r="P110" s="268" t="e">
        <f aca="true" t="shared" si="40" ref="P110:P173">VLOOKUP(O110,$AA$4:$AB$13,2,1)</f>
        <v>#DIV/0!</v>
      </c>
      <c r="Q110" s="268" t="e">
        <f aca="true" t="shared" si="41" ref="Q110:Q173">IF(P110&gt;O110,0,O110-P110)</f>
        <v>#DIV/0!</v>
      </c>
      <c r="R110" s="268" t="e">
        <f aca="true" t="shared" si="42" ref="R110:R173">IF(Q110&gt;0,VLOOKUP(Q110,$AA$4:$AB$13,2,1),0)</f>
        <v>#DIV/0!</v>
      </c>
      <c r="S110" s="268" t="e">
        <f aca="true" t="shared" si="43" ref="S110:S173">IF(R110&gt;Q110,0,Q110-R110)</f>
        <v>#DIV/0!</v>
      </c>
      <c r="T110" s="268" t="e">
        <f aca="true" t="shared" si="44" ref="T110:T173">IF(S110&gt;0,VLOOKUP(S110,$AA$4:$AB$13,2,1),0)</f>
        <v>#DIV/0!</v>
      </c>
      <c r="U110" s="268" t="e">
        <f aca="true" t="shared" si="45" ref="U110:U173">SUM(P110:T110)</f>
        <v>#DIV/0!</v>
      </c>
      <c r="V110" s="269" t="e">
        <f aca="true" t="shared" si="46" ref="V110:V173">VLOOKUP(P110,$AB$4:$AD$13,3,1)+VLOOKUP(P110,$AB$4:$AD$13,2,1)/$X$2</f>
        <v>#DIV/0!</v>
      </c>
      <c r="W110" s="270" t="e">
        <f aca="true" t="shared" si="47" ref="W110:W173">IF(R110=0,0,VLOOKUP(R110,$AB$4:$AD$13,3,1)+VLOOKUP(R110,$AB$4:$AD$13,2,1)/$X$2)</f>
        <v>#DIV/0!</v>
      </c>
      <c r="X110" s="270" t="e">
        <f aca="true" t="shared" si="48" ref="X110:X173">IF(T110=0,0,VLOOKUP(T110,$AB$4:$AD$13,3,1)+VLOOKUP(T110,$AB$4:$AD$13,2,1)/$X$2)</f>
        <v>#DIV/0!</v>
      </c>
      <c r="Y110" s="270" t="e">
        <f>SUM(V110:X110)</f>
        <v>#DIV/0!</v>
      </c>
    </row>
    <row r="111" spans="1:25" ht="25.5" customHeight="1">
      <c r="A111" s="267">
        <v>2</v>
      </c>
      <c r="B111" s="212"/>
      <c r="C111" s="212"/>
      <c r="D111" s="268" t="e">
        <f>'2. Outdoor DSLAM'!H5</f>
        <v>#DIV/0!</v>
      </c>
      <c r="E111" s="268" t="e">
        <f>D111*'6. WEIGHT PER PRODUCT '!$C$11</f>
        <v>#DIV/0!</v>
      </c>
      <c r="F111" s="268" t="e">
        <f>D111*'6. WEIGHT PER PRODUCT '!$C$12</f>
        <v>#DIV/0!</v>
      </c>
      <c r="G111" s="268" t="e">
        <f>D111*'6. WEIGHT PER PRODUCT '!$C$13</f>
        <v>#DIV/0!</v>
      </c>
      <c r="H111" s="268" t="e">
        <f>D111*'6. WEIGHT PER PRODUCT '!$C$14</f>
        <v>#DIV/0!</v>
      </c>
      <c r="I111" s="268" t="e">
        <f>D111*'6. WEIGHT PER PRODUCT '!$C$15</f>
        <v>#DIV/0!</v>
      </c>
      <c r="J111" s="268" t="e">
        <f>D111*'6. WEIGHT PER PRODUCT '!$C$16</f>
        <v>#DIV/0!</v>
      </c>
      <c r="K111" s="268" t="e">
        <f>D111*'6. WEIGHT PER PRODUCT '!$C$17</f>
        <v>#DIV/0!</v>
      </c>
      <c r="L111" s="268" t="e">
        <f aca="true" t="shared" si="49" ref="L111:L174">((E111*512)+(F111*1024)+(G111*2048)+(H111*4096)+(I111*2048)+(J111*4096)+(K111*8192))/1000</f>
        <v>#DIV/0!</v>
      </c>
      <c r="M111" s="268" t="e">
        <f aca="true" t="shared" si="50" ref="M111:M174">(((E111*512)+(F111*1024)+(G111*2048)+(H111*4096))/1000)/50</f>
        <v>#DIV/0!</v>
      </c>
      <c r="N111" s="268" t="e">
        <f aca="true" t="shared" si="51" ref="N111:N174">(((I111*2048)+(J111*4096)+(K111*8192))/1000)/20</f>
        <v>#DIV/0!</v>
      </c>
      <c r="O111" s="268" t="e">
        <f aca="true" t="shared" si="52" ref="O111:O174">M111+N111</f>
        <v>#DIV/0!</v>
      </c>
      <c r="P111" s="268" t="e">
        <f t="shared" si="40"/>
        <v>#DIV/0!</v>
      </c>
      <c r="Q111" s="268" t="e">
        <f t="shared" si="41"/>
        <v>#DIV/0!</v>
      </c>
      <c r="R111" s="268" t="e">
        <f t="shared" si="42"/>
        <v>#DIV/0!</v>
      </c>
      <c r="S111" s="268" t="e">
        <f t="shared" si="43"/>
        <v>#DIV/0!</v>
      </c>
      <c r="T111" s="268" t="e">
        <f t="shared" si="44"/>
        <v>#DIV/0!</v>
      </c>
      <c r="U111" s="268" t="e">
        <f t="shared" si="45"/>
        <v>#DIV/0!</v>
      </c>
      <c r="V111" s="269" t="e">
        <f t="shared" si="46"/>
        <v>#DIV/0!</v>
      </c>
      <c r="W111" s="270" t="e">
        <f t="shared" si="47"/>
        <v>#DIV/0!</v>
      </c>
      <c r="X111" s="270" t="e">
        <f t="shared" si="48"/>
        <v>#DIV/0!</v>
      </c>
      <c r="Y111" s="270" t="e">
        <f aca="true" t="shared" si="53" ref="Y111:Y174">SUM(V111:X111)</f>
        <v>#DIV/0!</v>
      </c>
    </row>
    <row r="112" spans="1:25" ht="25.5" customHeight="1">
      <c r="A112" s="267">
        <v>3</v>
      </c>
      <c r="B112" s="212"/>
      <c r="C112" s="212"/>
      <c r="D112" s="268" t="e">
        <f>'2. Outdoor DSLAM'!H6</f>
        <v>#DIV/0!</v>
      </c>
      <c r="E112" s="268" t="e">
        <f>D112*'6. WEIGHT PER PRODUCT '!$C$11</f>
        <v>#DIV/0!</v>
      </c>
      <c r="F112" s="268" t="e">
        <f>D112*'6. WEIGHT PER PRODUCT '!$C$12</f>
        <v>#DIV/0!</v>
      </c>
      <c r="G112" s="268" t="e">
        <f>D112*'6. WEIGHT PER PRODUCT '!$C$13</f>
        <v>#DIV/0!</v>
      </c>
      <c r="H112" s="268" t="e">
        <f>D112*'6. WEIGHT PER PRODUCT '!$C$14</f>
        <v>#DIV/0!</v>
      </c>
      <c r="I112" s="268" t="e">
        <f>D112*'6. WEIGHT PER PRODUCT '!$C$15</f>
        <v>#DIV/0!</v>
      </c>
      <c r="J112" s="268" t="e">
        <f>D112*'6. WEIGHT PER PRODUCT '!$C$16</f>
        <v>#DIV/0!</v>
      </c>
      <c r="K112" s="268" t="e">
        <f>D112*'6. WEIGHT PER PRODUCT '!$C$17</f>
        <v>#DIV/0!</v>
      </c>
      <c r="L112" s="268" t="e">
        <f t="shared" si="49"/>
        <v>#DIV/0!</v>
      </c>
      <c r="M112" s="268" t="e">
        <f t="shared" si="50"/>
        <v>#DIV/0!</v>
      </c>
      <c r="N112" s="268" t="e">
        <f t="shared" si="51"/>
        <v>#DIV/0!</v>
      </c>
      <c r="O112" s="268" t="e">
        <f t="shared" si="52"/>
        <v>#DIV/0!</v>
      </c>
      <c r="P112" s="268" t="e">
        <f t="shared" si="40"/>
        <v>#DIV/0!</v>
      </c>
      <c r="Q112" s="268" t="e">
        <f t="shared" si="41"/>
        <v>#DIV/0!</v>
      </c>
      <c r="R112" s="268" t="e">
        <f t="shared" si="42"/>
        <v>#DIV/0!</v>
      </c>
      <c r="S112" s="268" t="e">
        <f t="shared" si="43"/>
        <v>#DIV/0!</v>
      </c>
      <c r="T112" s="268" t="e">
        <f t="shared" si="44"/>
        <v>#DIV/0!</v>
      </c>
      <c r="U112" s="268" t="e">
        <f t="shared" si="45"/>
        <v>#DIV/0!</v>
      </c>
      <c r="V112" s="269" t="e">
        <f t="shared" si="46"/>
        <v>#DIV/0!</v>
      </c>
      <c r="W112" s="270" t="e">
        <f t="shared" si="47"/>
        <v>#DIV/0!</v>
      </c>
      <c r="X112" s="270" t="e">
        <f t="shared" si="48"/>
        <v>#DIV/0!</v>
      </c>
      <c r="Y112" s="270" t="e">
        <f t="shared" si="53"/>
        <v>#DIV/0!</v>
      </c>
    </row>
    <row r="113" spans="1:25" ht="25.5" customHeight="1">
      <c r="A113" s="267">
        <v>4</v>
      </c>
      <c r="B113" s="212"/>
      <c r="C113" s="212"/>
      <c r="D113" s="268" t="e">
        <f>'2. Outdoor DSLAM'!H7</f>
        <v>#DIV/0!</v>
      </c>
      <c r="E113" s="268" t="e">
        <f>D113*'6. WEIGHT PER PRODUCT '!$C$11</f>
        <v>#DIV/0!</v>
      </c>
      <c r="F113" s="268" t="e">
        <f>D113*'6. WEIGHT PER PRODUCT '!$C$12</f>
        <v>#DIV/0!</v>
      </c>
      <c r="G113" s="268" t="e">
        <f>D113*'6. WEIGHT PER PRODUCT '!$C$13</f>
        <v>#DIV/0!</v>
      </c>
      <c r="H113" s="268" t="e">
        <f>D113*'6. WEIGHT PER PRODUCT '!$C$14</f>
        <v>#DIV/0!</v>
      </c>
      <c r="I113" s="268" t="e">
        <f>D113*'6. WEIGHT PER PRODUCT '!$C$15</f>
        <v>#DIV/0!</v>
      </c>
      <c r="J113" s="268" t="e">
        <f>D113*'6. WEIGHT PER PRODUCT '!$C$16</f>
        <v>#DIV/0!</v>
      </c>
      <c r="K113" s="268" t="e">
        <f>D113*'6. WEIGHT PER PRODUCT '!$C$17</f>
        <v>#DIV/0!</v>
      </c>
      <c r="L113" s="268" t="e">
        <f t="shared" si="49"/>
        <v>#DIV/0!</v>
      </c>
      <c r="M113" s="268" t="e">
        <f t="shared" si="50"/>
        <v>#DIV/0!</v>
      </c>
      <c r="N113" s="268" t="e">
        <f t="shared" si="51"/>
        <v>#DIV/0!</v>
      </c>
      <c r="O113" s="268" t="e">
        <f t="shared" si="52"/>
        <v>#DIV/0!</v>
      </c>
      <c r="P113" s="268" t="e">
        <f t="shared" si="40"/>
        <v>#DIV/0!</v>
      </c>
      <c r="Q113" s="268" t="e">
        <f t="shared" si="41"/>
        <v>#DIV/0!</v>
      </c>
      <c r="R113" s="268" t="e">
        <f t="shared" si="42"/>
        <v>#DIV/0!</v>
      </c>
      <c r="S113" s="268" t="e">
        <f t="shared" si="43"/>
        <v>#DIV/0!</v>
      </c>
      <c r="T113" s="268" t="e">
        <f t="shared" si="44"/>
        <v>#DIV/0!</v>
      </c>
      <c r="U113" s="268" t="e">
        <f t="shared" si="45"/>
        <v>#DIV/0!</v>
      </c>
      <c r="V113" s="269" t="e">
        <f t="shared" si="46"/>
        <v>#DIV/0!</v>
      </c>
      <c r="W113" s="270" t="e">
        <f t="shared" si="47"/>
        <v>#DIV/0!</v>
      </c>
      <c r="X113" s="270" t="e">
        <f t="shared" si="48"/>
        <v>#DIV/0!</v>
      </c>
      <c r="Y113" s="270" t="e">
        <f t="shared" si="53"/>
        <v>#DIV/0!</v>
      </c>
    </row>
    <row r="114" spans="1:25" ht="25.5" customHeight="1">
      <c r="A114" s="267">
        <v>5</v>
      </c>
      <c r="B114" s="212"/>
      <c r="C114" s="212"/>
      <c r="D114" s="268" t="e">
        <f>'2. Outdoor DSLAM'!H8</f>
        <v>#DIV/0!</v>
      </c>
      <c r="E114" s="268" t="e">
        <f>D114*'6. WEIGHT PER PRODUCT '!$C$11</f>
        <v>#DIV/0!</v>
      </c>
      <c r="F114" s="268" t="e">
        <f>D114*'6. WEIGHT PER PRODUCT '!$C$12</f>
        <v>#DIV/0!</v>
      </c>
      <c r="G114" s="268" t="e">
        <f>D114*'6. WEIGHT PER PRODUCT '!$C$13</f>
        <v>#DIV/0!</v>
      </c>
      <c r="H114" s="268" t="e">
        <f>D114*'6. WEIGHT PER PRODUCT '!$C$14</f>
        <v>#DIV/0!</v>
      </c>
      <c r="I114" s="268" t="e">
        <f>D114*'6. WEIGHT PER PRODUCT '!$C$15</f>
        <v>#DIV/0!</v>
      </c>
      <c r="J114" s="268" t="e">
        <f>D114*'6. WEIGHT PER PRODUCT '!$C$16</f>
        <v>#DIV/0!</v>
      </c>
      <c r="K114" s="268" t="e">
        <f>D114*'6. WEIGHT PER PRODUCT '!$C$17</f>
        <v>#DIV/0!</v>
      </c>
      <c r="L114" s="268" t="e">
        <f t="shared" si="49"/>
        <v>#DIV/0!</v>
      </c>
      <c r="M114" s="268" t="e">
        <f t="shared" si="50"/>
        <v>#DIV/0!</v>
      </c>
      <c r="N114" s="268" t="e">
        <f t="shared" si="51"/>
        <v>#DIV/0!</v>
      </c>
      <c r="O114" s="268" t="e">
        <f t="shared" si="52"/>
        <v>#DIV/0!</v>
      </c>
      <c r="P114" s="268" t="e">
        <f t="shared" si="40"/>
        <v>#DIV/0!</v>
      </c>
      <c r="Q114" s="268" t="e">
        <f t="shared" si="41"/>
        <v>#DIV/0!</v>
      </c>
      <c r="R114" s="268" t="e">
        <f t="shared" si="42"/>
        <v>#DIV/0!</v>
      </c>
      <c r="S114" s="268" t="e">
        <f t="shared" si="43"/>
        <v>#DIV/0!</v>
      </c>
      <c r="T114" s="268" t="e">
        <f t="shared" si="44"/>
        <v>#DIV/0!</v>
      </c>
      <c r="U114" s="268" t="e">
        <f t="shared" si="45"/>
        <v>#DIV/0!</v>
      </c>
      <c r="V114" s="269" t="e">
        <f t="shared" si="46"/>
        <v>#DIV/0!</v>
      </c>
      <c r="W114" s="270" t="e">
        <f t="shared" si="47"/>
        <v>#DIV/0!</v>
      </c>
      <c r="X114" s="270" t="e">
        <f t="shared" si="48"/>
        <v>#DIV/0!</v>
      </c>
      <c r="Y114" s="270" t="e">
        <f t="shared" si="53"/>
        <v>#DIV/0!</v>
      </c>
    </row>
    <row r="115" spans="1:25" ht="25.5" customHeight="1">
      <c r="A115" s="267">
        <v>6</v>
      </c>
      <c r="B115" s="212"/>
      <c r="C115" s="212"/>
      <c r="D115" s="268" t="e">
        <f>'2. Outdoor DSLAM'!H9</f>
        <v>#DIV/0!</v>
      </c>
      <c r="E115" s="268" t="e">
        <f>D115*'6. WEIGHT PER PRODUCT '!$C$11</f>
        <v>#DIV/0!</v>
      </c>
      <c r="F115" s="268" t="e">
        <f>D115*'6. WEIGHT PER PRODUCT '!$C$12</f>
        <v>#DIV/0!</v>
      </c>
      <c r="G115" s="268" t="e">
        <f>D115*'6. WEIGHT PER PRODUCT '!$C$13</f>
        <v>#DIV/0!</v>
      </c>
      <c r="H115" s="268" t="e">
        <f>D115*'6. WEIGHT PER PRODUCT '!$C$14</f>
        <v>#DIV/0!</v>
      </c>
      <c r="I115" s="268" t="e">
        <f>D115*'6. WEIGHT PER PRODUCT '!$C$15</f>
        <v>#DIV/0!</v>
      </c>
      <c r="J115" s="268" t="e">
        <f>D115*'6. WEIGHT PER PRODUCT '!$C$16</f>
        <v>#DIV/0!</v>
      </c>
      <c r="K115" s="268" t="e">
        <f>D115*'6. WEIGHT PER PRODUCT '!$C$17</f>
        <v>#DIV/0!</v>
      </c>
      <c r="L115" s="268" t="e">
        <f t="shared" si="49"/>
        <v>#DIV/0!</v>
      </c>
      <c r="M115" s="268" t="e">
        <f t="shared" si="50"/>
        <v>#DIV/0!</v>
      </c>
      <c r="N115" s="268" t="e">
        <f t="shared" si="51"/>
        <v>#DIV/0!</v>
      </c>
      <c r="O115" s="268" t="e">
        <f t="shared" si="52"/>
        <v>#DIV/0!</v>
      </c>
      <c r="P115" s="268" t="e">
        <f t="shared" si="40"/>
        <v>#DIV/0!</v>
      </c>
      <c r="Q115" s="268" t="e">
        <f t="shared" si="41"/>
        <v>#DIV/0!</v>
      </c>
      <c r="R115" s="268" t="e">
        <f t="shared" si="42"/>
        <v>#DIV/0!</v>
      </c>
      <c r="S115" s="268" t="e">
        <f t="shared" si="43"/>
        <v>#DIV/0!</v>
      </c>
      <c r="T115" s="268" t="e">
        <f t="shared" si="44"/>
        <v>#DIV/0!</v>
      </c>
      <c r="U115" s="268" t="e">
        <f t="shared" si="45"/>
        <v>#DIV/0!</v>
      </c>
      <c r="V115" s="269" t="e">
        <f t="shared" si="46"/>
        <v>#DIV/0!</v>
      </c>
      <c r="W115" s="270" t="e">
        <f t="shared" si="47"/>
        <v>#DIV/0!</v>
      </c>
      <c r="X115" s="270" t="e">
        <f t="shared" si="48"/>
        <v>#DIV/0!</v>
      </c>
      <c r="Y115" s="270" t="e">
        <f t="shared" si="53"/>
        <v>#DIV/0!</v>
      </c>
    </row>
    <row r="116" spans="1:25" ht="25.5" customHeight="1">
      <c r="A116" s="267">
        <v>7</v>
      </c>
      <c r="B116" s="212"/>
      <c r="C116" s="212"/>
      <c r="D116" s="268" t="e">
        <f>'2. Outdoor DSLAM'!H10</f>
        <v>#DIV/0!</v>
      </c>
      <c r="E116" s="268" t="e">
        <f>D116*'6. WEIGHT PER PRODUCT '!$C$11</f>
        <v>#DIV/0!</v>
      </c>
      <c r="F116" s="268" t="e">
        <f>D116*'6. WEIGHT PER PRODUCT '!$C$12</f>
        <v>#DIV/0!</v>
      </c>
      <c r="G116" s="268" t="e">
        <f>D116*'6. WEIGHT PER PRODUCT '!$C$13</f>
        <v>#DIV/0!</v>
      </c>
      <c r="H116" s="268" t="e">
        <f>D116*'6. WEIGHT PER PRODUCT '!$C$14</f>
        <v>#DIV/0!</v>
      </c>
      <c r="I116" s="268" t="e">
        <f>D116*'6. WEIGHT PER PRODUCT '!$C$15</f>
        <v>#DIV/0!</v>
      </c>
      <c r="J116" s="268" t="e">
        <f>D116*'6. WEIGHT PER PRODUCT '!$C$16</f>
        <v>#DIV/0!</v>
      </c>
      <c r="K116" s="268" t="e">
        <f>D116*'6. WEIGHT PER PRODUCT '!$C$17</f>
        <v>#DIV/0!</v>
      </c>
      <c r="L116" s="268" t="e">
        <f t="shared" si="49"/>
        <v>#DIV/0!</v>
      </c>
      <c r="M116" s="268" t="e">
        <f t="shared" si="50"/>
        <v>#DIV/0!</v>
      </c>
      <c r="N116" s="268" t="e">
        <f t="shared" si="51"/>
        <v>#DIV/0!</v>
      </c>
      <c r="O116" s="268" t="e">
        <f t="shared" si="52"/>
        <v>#DIV/0!</v>
      </c>
      <c r="P116" s="268" t="e">
        <f t="shared" si="40"/>
        <v>#DIV/0!</v>
      </c>
      <c r="Q116" s="268" t="e">
        <f t="shared" si="41"/>
        <v>#DIV/0!</v>
      </c>
      <c r="R116" s="268" t="e">
        <f t="shared" si="42"/>
        <v>#DIV/0!</v>
      </c>
      <c r="S116" s="268" t="e">
        <f t="shared" si="43"/>
        <v>#DIV/0!</v>
      </c>
      <c r="T116" s="268" t="e">
        <f t="shared" si="44"/>
        <v>#DIV/0!</v>
      </c>
      <c r="U116" s="268" t="e">
        <f t="shared" si="45"/>
        <v>#DIV/0!</v>
      </c>
      <c r="V116" s="269" t="e">
        <f t="shared" si="46"/>
        <v>#DIV/0!</v>
      </c>
      <c r="W116" s="270" t="e">
        <f t="shared" si="47"/>
        <v>#DIV/0!</v>
      </c>
      <c r="X116" s="270" t="e">
        <f t="shared" si="48"/>
        <v>#DIV/0!</v>
      </c>
      <c r="Y116" s="270" t="e">
        <f t="shared" si="53"/>
        <v>#DIV/0!</v>
      </c>
    </row>
    <row r="117" spans="1:25" ht="25.5" customHeight="1">
      <c r="A117" s="267">
        <v>8</v>
      </c>
      <c r="B117" s="212"/>
      <c r="C117" s="212"/>
      <c r="D117" s="268" t="e">
        <f>'2. Outdoor DSLAM'!H11</f>
        <v>#DIV/0!</v>
      </c>
      <c r="E117" s="268" t="e">
        <f>D117*'6. WEIGHT PER PRODUCT '!$C$11</f>
        <v>#DIV/0!</v>
      </c>
      <c r="F117" s="268" t="e">
        <f>D117*'6. WEIGHT PER PRODUCT '!$C$12</f>
        <v>#DIV/0!</v>
      </c>
      <c r="G117" s="268" t="e">
        <f>D117*'6. WEIGHT PER PRODUCT '!$C$13</f>
        <v>#DIV/0!</v>
      </c>
      <c r="H117" s="268" t="e">
        <f>D117*'6. WEIGHT PER PRODUCT '!$C$14</f>
        <v>#DIV/0!</v>
      </c>
      <c r="I117" s="268" t="e">
        <f>D117*'6. WEIGHT PER PRODUCT '!$C$15</f>
        <v>#DIV/0!</v>
      </c>
      <c r="J117" s="268" t="e">
        <f>D117*'6. WEIGHT PER PRODUCT '!$C$16</f>
        <v>#DIV/0!</v>
      </c>
      <c r="K117" s="268" t="e">
        <f>D117*'6. WEIGHT PER PRODUCT '!$C$17</f>
        <v>#DIV/0!</v>
      </c>
      <c r="L117" s="268" t="e">
        <f t="shared" si="49"/>
        <v>#DIV/0!</v>
      </c>
      <c r="M117" s="268" t="e">
        <f t="shared" si="50"/>
        <v>#DIV/0!</v>
      </c>
      <c r="N117" s="268" t="e">
        <f t="shared" si="51"/>
        <v>#DIV/0!</v>
      </c>
      <c r="O117" s="268" t="e">
        <f t="shared" si="52"/>
        <v>#DIV/0!</v>
      </c>
      <c r="P117" s="268" t="e">
        <f t="shared" si="40"/>
        <v>#DIV/0!</v>
      </c>
      <c r="Q117" s="268" t="e">
        <f t="shared" si="41"/>
        <v>#DIV/0!</v>
      </c>
      <c r="R117" s="268" t="e">
        <f t="shared" si="42"/>
        <v>#DIV/0!</v>
      </c>
      <c r="S117" s="268" t="e">
        <f t="shared" si="43"/>
        <v>#DIV/0!</v>
      </c>
      <c r="T117" s="268" t="e">
        <f t="shared" si="44"/>
        <v>#DIV/0!</v>
      </c>
      <c r="U117" s="268" t="e">
        <f t="shared" si="45"/>
        <v>#DIV/0!</v>
      </c>
      <c r="V117" s="269" t="e">
        <f t="shared" si="46"/>
        <v>#DIV/0!</v>
      </c>
      <c r="W117" s="270" t="e">
        <f t="shared" si="47"/>
        <v>#DIV/0!</v>
      </c>
      <c r="X117" s="270" t="e">
        <f t="shared" si="48"/>
        <v>#DIV/0!</v>
      </c>
      <c r="Y117" s="270" t="e">
        <f t="shared" si="53"/>
        <v>#DIV/0!</v>
      </c>
    </row>
    <row r="118" spans="1:25" ht="25.5" customHeight="1">
      <c r="A118" s="267">
        <v>9</v>
      </c>
      <c r="B118" s="212"/>
      <c r="C118" s="212"/>
      <c r="D118" s="268" t="e">
        <f>'2. Outdoor DSLAM'!H12</f>
        <v>#DIV/0!</v>
      </c>
      <c r="E118" s="268" t="e">
        <f>D118*'6. WEIGHT PER PRODUCT '!$C$11</f>
        <v>#DIV/0!</v>
      </c>
      <c r="F118" s="268" t="e">
        <f>D118*'6. WEIGHT PER PRODUCT '!$C$12</f>
        <v>#DIV/0!</v>
      </c>
      <c r="G118" s="268" t="e">
        <f>D118*'6. WEIGHT PER PRODUCT '!$C$13</f>
        <v>#DIV/0!</v>
      </c>
      <c r="H118" s="268" t="e">
        <f>D118*'6. WEIGHT PER PRODUCT '!$C$14</f>
        <v>#DIV/0!</v>
      </c>
      <c r="I118" s="268" t="e">
        <f>D118*'6. WEIGHT PER PRODUCT '!$C$15</f>
        <v>#DIV/0!</v>
      </c>
      <c r="J118" s="268" t="e">
        <f>D118*'6. WEIGHT PER PRODUCT '!$C$16</f>
        <v>#DIV/0!</v>
      </c>
      <c r="K118" s="268" t="e">
        <f>D118*'6. WEIGHT PER PRODUCT '!$C$17</f>
        <v>#DIV/0!</v>
      </c>
      <c r="L118" s="268" t="e">
        <f t="shared" si="49"/>
        <v>#DIV/0!</v>
      </c>
      <c r="M118" s="268" t="e">
        <f t="shared" si="50"/>
        <v>#DIV/0!</v>
      </c>
      <c r="N118" s="268" t="e">
        <f t="shared" si="51"/>
        <v>#DIV/0!</v>
      </c>
      <c r="O118" s="268" t="e">
        <f t="shared" si="52"/>
        <v>#DIV/0!</v>
      </c>
      <c r="P118" s="268" t="e">
        <f t="shared" si="40"/>
        <v>#DIV/0!</v>
      </c>
      <c r="Q118" s="268" t="e">
        <f t="shared" si="41"/>
        <v>#DIV/0!</v>
      </c>
      <c r="R118" s="268" t="e">
        <f t="shared" si="42"/>
        <v>#DIV/0!</v>
      </c>
      <c r="S118" s="268" t="e">
        <f t="shared" si="43"/>
        <v>#DIV/0!</v>
      </c>
      <c r="T118" s="268" t="e">
        <f t="shared" si="44"/>
        <v>#DIV/0!</v>
      </c>
      <c r="U118" s="268" t="e">
        <f t="shared" si="45"/>
        <v>#DIV/0!</v>
      </c>
      <c r="V118" s="269" t="e">
        <f t="shared" si="46"/>
        <v>#DIV/0!</v>
      </c>
      <c r="W118" s="270" t="e">
        <f t="shared" si="47"/>
        <v>#DIV/0!</v>
      </c>
      <c r="X118" s="270" t="e">
        <f t="shared" si="48"/>
        <v>#DIV/0!</v>
      </c>
      <c r="Y118" s="270" t="e">
        <f t="shared" si="53"/>
        <v>#DIV/0!</v>
      </c>
    </row>
    <row r="119" spans="1:25" ht="25.5" customHeight="1">
      <c r="A119" s="267">
        <v>10</v>
      </c>
      <c r="B119" s="212"/>
      <c r="C119" s="212"/>
      <c r="D119" s="268" t="e">
        <f>'2. Outdoor DSLAM'!H13</f>
        <v>#DIV/0!</v>
      </c>
      <c r="E119" s="268" t="e">
        <f>D119*'6. WEIGHT PER PRODUCT '!$C$11</f>
        <v>#DIV/0!</v>
      </c>
      <c r="F119" s="268" t="e">
        <f>D119*'6. WEIGHT PER PRODUCT '!$C$12</f>
        <v>#DIV/0!</v>
      </c>
      <c r="G119" s="268" t="e">
        <f>D119*'6. WEIGHT PER PRODUCT '!$C$13</f>
        <v>#DIV/0!</v>
      </c>
      <c r="H119" s="268" t="e">
        <f>D119*'6. WEIGHT PER PRODUCT '!$C$14</f>
        <v>#DIV/0!</v>
      </c>
      <c r="I119" s="268" t="e">
        <f>D119*'6. WEIGHT PER PRODUCT '!$C$15</f>
        <v>#DIV/0!</v>
      </c>
      <c r="J119" s="268" t="e">
        <f>D119*'6. WEIGHT PER PRODUCT '!$C$16</f>
        <v>#DIV/0!</v>
      </c>
      <c r="K119" s="268" t="e">
        <f>D119*'6. WEIGHT PER PRODUCT '!$C$17</f>
        <v>#DIV/0!</v>
      </c>
      <c r="L119" s="268" t="e">
        <f t="shared" si="49"/>
        <v>#DIV/0!</v>
      </c>
      <c r="M119" s="268" t="e">
        <f t="shared" si="50"/>
        <v>#DIV/0!</v>
      </c>
      <c r="N119" s="268" t="e">
        <f t="shared" si="51"/>
        <v>#DIV/0!</v>
      </c>
      <c r="O119" s="268" t="e">
        <f t="shared" si="52"/>
        <v>#DIV/0!</v>
      </c>
      <c r="P119" s="268" t="e">
        <f t="shared" si="40"/>
        <v>#DIV/0!</v>
      </c>
      <c r="Q119" s="268" t="e">
        <f t="shared" si="41"/>
        <v>#DIV/0!</v>
      </c>
      <c r="R119" s="268" t="e">
        <f t="shared" si="42"/>
        <v>#DIV/0!</v>
      </c>
      <c r="S119" s="268" t="e">
        <f t="shared" si="43"/>
        <v>#DIV/0!</v>
      </c>
      <c r="T119" s="268" t="e">
        <f t="shared" si="44"/>
        <v>#DIV/0!</v>
      </c>
      <c r="U119" s="268" t="e">
        <f t="shared" si="45"/>
        <v>#DIV/0!</v>
      </c>
      <c r="V119" s="269" t="e">
        <f t="shared" si="46"/>
        <v>#DIV/0!</v>
      </c>
      <c r="W119" s="270" t="e">
        <f t="shared" si="47"/>
        <v>#DIV/0!</v>
      </c>
      <c r="X119" s="270" t="e">
        <f t="shared" si="48"/>
        <v>#DIV/0!</v>
      </c>
      <c r="Y119" s="270" t="e">
        <f t="shared" si="53"/>
        <v>#DIV/0!</v>
      </c>
    </row>
    <row r="120" spans="1:25" ht="25.5" customHeight="1">
      <c r="A120" s="267">
        <v>11</v>
      </c>
      <c r="B120" s="212"/>
      <c r="C120" s="212"/>
      <c r="D120" s="268" t="e">
        <f>'2. Outdoor DSLAM'!H14</f>
        <v>#DIV/0!</v>
      </c>
      <c r="E120" s="268" t="e">
        <f>D120*'6. WEIGHT PER PRODUCT '!$C$11</f>
        <v>#DIV/0!</v>
      </c>
      <c r="F120" s="268" t="e">
        <f>D120*'6. WEIGHT PER PRODUCT '!$C$12</f>
        <v>#DIV/0!</v>
      </c>
      <c r="G120" s="268" t="e">
        <f>D120*'6. WEIGHT PER PRODUCT '!$C$13</f>
        <v>#DIV/0!</v>
      </c>
      <c r="H120" s="268" t="e">
        <f>D120*'6. WEIGHT PER PRODUCT '!$C$14</f>
        <v>#DIV/0!</v>
      </c>
      <c r="I120" s="268" t="e">
        <f>D120*'6. WEIGHT PER PRODUCT '!$C$15</f>
        <v>#DIV/0!</v>
      </c>
      <c r="J120" s="268" t="e">
        <f>D120*'6. WEIGHT PER PRODUCT '!$C$16</f>
        <v>#DIV/0!</v>
      </c>
      <c r="K120" s="268" t="e">
        <f>D120*'6. WEIGHT PER PRODUCT '!$C$17</f>
        <v>#DIV/0!</v>
      </c>
      <c r="L120" s="268" t="e">
        <f t="shared" si="49"/>
        <v>#DIV/0!</v>
      </c>
      <c r="M120" s="268" t="e">
        <f t="shared" si="50"/>
        <v>#DIV/0!</v>
      </c>
      <c r="N120" s="268" t="e">
        <f t="shared" si="51"/>
        <v>#DIV/0!</v>
      </c>
      <c r="O120" s="268" t="e">
        <f t="shared" si="52"/>
        <v>#DIV/0!</v>
      </c>
      <c r="P120" s="268" t="e">
        <f t="shared" si="40"/>
        <v>#DIV/0!</v>
      </c>
      <c r="Q120" s="268" t="e">
        <f t="shared" si="41"/>
        <v>#DIV/0!</v>
      </c>
      <c r="R120" s="268" t="e">
        <f t="shared" si="42"/>
        <v>#DIV/0!</v>
      </c>
      <c r="S120" s="268" t="e">
        <f t="shared" si="43"/>
        <v>#DIV/0!</v>
      </c>
      <c r="T120" s="268" t="e">
        <f t="shared" si="44"/>
        <v>#DIV/0!</v>
      </c>
      <c r="U120" s="268" t="e">
        <f t="shared" si="45"/>
        <v>#DIV/0!</v>
      </c>
      <c r="V120" s="269" t="e">
        <f t="shared" si="46"/>
        <v>#DIV/0!</v>
      </c>
      <c r="W120" s="270" t="e">
        <f t="shared" si="47"/>
        <v>#DIV/0!</v>
      </c>
      <c r="X120" s="270" t="e">
        <f t="shared" si="48"/>
        <v>#DIV/0!</v>
      </c>
      <c r="Y120" s="270" t="e">
        <f t="shared" si="53"/>
        <v>#DIV/0!</v>
      </c>
    </row>
    <row r="121" spans="1:25" ht="25.5" customHeight="1">
      <c r="A121" s="267">
        <v>12</v>
      </c>
      <c r="B121" s="212"/>
      <c r="C121" s="212"/>
      <c r="D121" s="268" t="e">
        <f>'2. Outdoor DSLAM'!H15</f>
        <v>#DIV/0!</v>
      </c>
      <c r="E121" s="268" t="e">
        <f>D121*'6. WEIGHT PER PRODUCT '!$C$11</f>
        <v>#DIV/0!</v>
      </c>
      <c r="F121" s="268" t="e">
        <f>D121*'6. WEIGHT PER PRODUCT '!$C$12</f>
        <v>#DIV/0!</v>
      </c>
      <c r="G121" s="268" t="e">
        <f>D121*'6. WEIGHT PER PRODUCT '!$C$13</f>
        <v>#DIV/0!</v>
      </c>
      <c r="H121" s="268" t="e">
        <f>D121*'6. WEIGHT PER PRODUCT '!$C$14</f>
        <v>#DIV/0!</v>
      </c>
      <c r="I121" s="268" t="e">
        <f>D121*'6. WEIGHT PER PRODUCT '!$C$15</f>
        <v>#DIV/0!</v>
      </c>
      <c r="J121" s="268" t="e">
        <f>D121*'6. WEIGHT PER PRODUCT '!$C$16</f>
        <v>#DIV/0!</v>
      </c>
      <c r="K121" s="268" t="e">
        <f>D121*'6. WEIGHT PER PRODUCT '!$C$17</f>
        <v>#DIV/0!</v>
      </c>
      <c r="L121" s="268" t="e">
        <f t="shared" si="49"/>
        <v>#DIV/0!</v>
      </c>
      <c r="M121" s="268" t="e">
        <f t="shared" si="50"/>
        <v>#DIV/0!</v>
      </c>
      <c r="N121" s="268" t="e">
        <f t="shared" si="51"/>
        <v>#DIV/0!</v>
      </c>
      <c r="O121" s="268" t="e">
        <f t="shared" si="52"/>
        <v>#DIV/0!</v>
      </c>
      <c r="P121" s="268" t="e">
        <f t="shared" si="40"/>
        <v>#DIV/0!</v>
      </c>
      <c r="Q121" s="268" t="e">
        <f t="shared" si="41"/>
        <v>#DIV/0!</v>
      </c>
      <c r="R121" s="268" t="e">
        <f t="shared" si="42"/>
        <v>#DIV/0!</v>
      </c>
      <c r="S121" s="268" t="e">
        <f t="shared" si="43"/>
        <v>#DIV/0!</v>
      </c>
      <c r="T121" s="268" t="e">
        <f t="shared" si="44"/>
        <v>#DIV/0!</v>
      </c>
      <c r="U121" s="268" t="e">
        <f t="shared" si="45"/>
        <v>#DIV/0!</v>
      </c>
      <c r="V121" s="269" t="e">
        <f t="shared" si="46"/>
        <v>#DIV/0!</v>
      </c>
      <c r="W121" s="270" t="e">
        <f t="shared" si="47"/>
        <v>#DIV/0!</v>
      </c>
      <c r="X121" s="270" t="e">
        <f t="shared" si="48"/>
        <v>#DIV/0!</v>
      </c>
      <c r="Y121" s="270" t="e">
        <f t="shared" si="53"/>
        <v>#DIV/0!</v>
      </c>
    </row>
    <row r="122" spans="1:25" ht="25.5" customHeight="1">
      <c r="A122" s="267">
        <v>13</v>
      </c>
      <c r="B122" s="212"/>
      <c r="C122" s="212"/>
      <c r="D122" s="268" t="e">
        <f>'2. Outdoor DSLAM'!H16</f>
        <v>#DIV/0!</v>
      </c>
      <c r="E122" s="268" t="e">
        <f>D122*'6. WEIGHT PER PRODUCT '!$C$11</f>
        <v>#DIV/0!</v>
      </c>
      <c r="F122" s="268" t="e">
        <f>D122*'6. WEIGHT PER PRODUCT '!$C$12</f>
        <v>#DIV/0!</v>
      </c>
      <c r="G122" s="268" t="e">
        <f>D122*'6. WEIGHT PER PRODUCT '!$C$13</f>
        <v>#DIV/0!</v>
      </c>
      <c r="H122" s="268" t="e">
        <f>D122*'6. WEIGHT PER PRODUCT '!$C$14</f>
        <v>#DIV/0!</v>
      </c>
      <c r="I122" s="268" t="e">
        <f>D122*'6. WEIGHT PER PRODUCT '!$C$15</f>
        <v>#DIV/0!</v>
      </c>
      <c r="J122" s="268" t="e">
        <f>D122*'6. WEIGHT PER PRODUCT '!$C$16</f>
        <v>#DIV/0!</v>
      </c>
      <c r="K122" s="268" t="e">
        <f>D122*'6. WEIGHT PER PRODUCT '!$C$17</f>
        <v>#DIV/0!</v>
      </c>
      <c r="L122" s="268" t="e">
        <f t="shared" si="49"/>
        <v>#DIV/0!</v>
      </c>
      <c r="M122" s="268" t="e">
        <f t="shared" si="50"/>
        <v>#DIV/0!</v>
      </c>
      <c r="N122" s="268" t="e">
        <f t="shared" si="51"/>
        <v>#DIV/0!</v>
      </c>
      <c r="O122" s="268" t="e">
        <f t="shared" si="52"/>
        <v>#DIV/0!</v>
      </c>
      <c r="P122" s="268" t="e">
        <f t="shared" si="40"/>
        <v>#DIV/0!</v>
      </c>
      <c r="Q122" s="268" t="e">
        <f t="shared" si="41"/>
        <v>#DIV/0!</v>
      </c>
      <c r="R122" s="268" t="e">
        <f t="shared" si="42"/>
        <v>#DIV/0!</v>
      </c>
      <c r="S122" s="268" t="e">
        <f t="shared" si="43"/>
        <v>#DIV/0!</v>
      </c>
      <c r="T122" s="268" t="e">
        <f t="shared" si="44"/>
        <v>#DIV/0!</v>
      </c>
      <c r="U122" s="268" t="e">
        <f t="shared" si="45"/>
        <v>#DIV/0!</v>
      </c>
      <c r="V122" s="269" t="e">
        <f t="shared" si="46"/>
        <v>#DIV/0!</v>
      </c>
      <c r="W122" s="270" t="e">
        <f t="shared" si="47"/>
        <v>#DIV/0!</v>
      </c>
      <c r="X122" s="270" t="e">
        <f t="shared" si="48"/>
        <v>#DIV/0!</v>
      </c>
      <c r="Y122" s="270" t="e">
        <f t="shared" si="53"/>
        <v>#DIV/0!</v>
      </c>
    </row>
    <row r="123" spans="1:25" ht="25.5" customHeight="1">
      <c r="A123" s="267">
        <v>14</v>
      </c>
      <c r="B123" s="212"/>
      <c r="C123" s="212"/>
      <c r="D123" s="268" t="e">
        <f>'2. Outdoor DSLAM'!H17</f>
        <v>#DIV/0!</v>
      </c>
      <c r="E123" s="268" t="e">
        <f>D123*'6. WEIGHT PER PRODUCT '!$C$11</f>
        <v>#DIV/0!</v>
      </c>
      <c r="F123" s="268" t="e">
        <f>D123*'6. WEIGHT PER PRODUCT '!$C$12</f>
        <v>#DIV/0!</v>
      </c>
      <c r="G123" s="268" t="e">
        <f>D123*'6. WEIGHT PER PRODUCT '!$C$13</f>
        <v>#DIV/0!</v>
      </c>
      <c r="H123" s="268" t="e">
        <f>D123*'6. WEIGHT PER PRODUCT '!$C$14</f>
        <v>#DIV/0!</v>
      </c>
      <c r="I123" s="268" t="e">
        <f>D123*'6. WEIGHT PER PRODUCT '!$C$15</f>
        <v>#DIV/0!</v>
      </c>
      <c r="J123" s="268" t="e">
        <f>D123*'6. WEIGHT PER PRODUCT '!$C$16</f>
        <v>#DIV/0!</v>
      </c>
      <c r="K123" s="268" t="e">
        <f>D123*'6. WEIGHT PER PRODUCT '!$C$17</f>
        <v>#DIV/0!</v>
      </c>
      <c r="L123" s="268" t="e">
        <f t="shared" si="49"/>
        <v>#DIV/0!</v>
      </c>
      <c r="M123" s="268" t="e">
        <f t="shared" si="50"/>
        <v>#DIV/0!</v>
      </c>
      <c r="N123" s="268" t="e">
        <f t="shared" si="51"/>
        <v>#DIV/0!</v>
      </c>
      <c r="O123" s="268" t="e">
        <f t="shared" si="52"/>
        <v>#DIV/0!</v>
      </c>
      <c r="P123" s="268" t="e">
        <f t="shared" si="40"/>
        <v>#DIV/0!</v>
      </c>
      <c r="Q123" s="268" t="e">
        <f t="shared" si="41"/>
        <v>#DIV/0!</v>
      </c>
      <c r="R123" s="268" t="e">
        <f t="shared" si="42"/>
        <v>#DIV/0!</v>
      </c>
      <c r="S123" s="268" t="e">
        <f t="shared" si="43"/>
        <v>#DIV/0!</v>
      </c>
      <c r="T123" s="268" t="e">
        <f t="shared" si="44"/>
        <v>#DIV/0!</v>
      </c>
      <c r="U123" s="268" t="e">
        <f t="shared" si="45"/>
        <v>#DIV/0!</v>
      </c>
      <c r="V123" s="269" t="e">
        <f t="shared" si="46"/>
        <v>#DIV/0!</v>
      </c>
      <c r="W123" s="270" t="e">
        <f t="shared" si="47"/>
        <v>#DIV/0!</v>
      </c>
      <c r="X123" s="270" t="e">
        <f t="shared" si="48"/>
        <v>#DIV/0!</v>
      </c>
      <c r="Y123" s="270" t="e">
        <f t="shared" si="53"/>
        <v>#DIV/0!</v>
      </c>
    </row>
    <row r="124" spans="1:25" ht="25.5" customHeight="1">
      <c r="A124" s="267">
        <v>15</v>
      </c>
      <c r="B124" s="212"/>
      <c r="C124" s="212"/>
      <c r="D124" s="268" t="e">
        <f>'2. Outdoor DSLAM'!H18</f>
        <v>#DIV/0!</v>
      </c>
      <c r="E124" s="268" t="e">
        <f>D124*'6. WEIGHT PER PRODUCT '!$C$11</f>
        <v>#DIV/0!</v>
      </c>
      <c r="F124" s="268" t="e">
        <f>D124*'6. WEIGHT PER PRODUCT '!$C$12</f>
        <v>#DIV/0!</v>
      </c>
      <c r="G124" s="268" t="e">
        <f>D124*'6. WEIGHT PER PRODUCT '!$C$13</f>
        <v>#DIV/0!</v>
      </c>
      <c r="H124" s="268" t="e">
        <f>D124*'6. WEIGHT PER PRODUCT '!$C$14</f>
        <v>#DIV/0!</v>
      </c>
      <c r="I124" s="268" t="e">
        <f>D124*'6. WEIGHT PER PRODUCT '!$C$15</f>
        <v>#DIV/0!</v>
      </c>
      <c r="J124" s="268" t="e">
        <f>D124*'6. WEIGHT PER PRODUCT '!$C$16</f>
        <v>#DIV/0!</v>
      </c>
      <c r="K124" s="268" t="e">
        <f>D124*'6. WEIGHT PER PRODUCT '!$C$17</f>
        <v>#DIV/0!</v>
      </c>
      <c r="L124" s="268" t="e">
        <f t="shared" si="49"/>
        <v>#DIV/0!</v>
      </c>
      <c r="M124" s="268" t="e">
        <f t="shared" si="50"/>
        <v>#DIV/0!</v>
      </c>
      <c r="N124" s="268" t="e">
        <f t="shared" si="51"/>
        <v>#DIV/0!</v>
      </c>
      <c r="O124" s="268" t="e">
        <f t="shared" si="52"/>
        <v>#DIV/0!</v>
      </c>
      <c r="P124" s="268" t="e">
        <f t="shared" si="40"/>
        <v>#DIV/0!</v>
      </c>
      <c r="Q124" s="268" t="e">
        <f t="shared" si="41"/>
        <v>#DIV/0!</v>
      </c>
      <c r="R124" s="268" t="e">
        <f t="shared" si="42"/>
        <v>#DIV/0!</v>
      </c>
      <c r="S124" s="268" t="e">
        <f t="shared" si="43"/>
        <v>#DIV/0!</v>
      </c>
      <c r="T124" s="268" t="e">
        <f t="shared" si="44"/>
        <v>#DIV/0!</v>
      </c>
      <c r="U124" s="268" t="e">
        <f t="shared" si="45"/>
        <v>#DIV/0!</v>
      </c>
      <c r="V124" s="269" t="e">
        <f t="shared" si="46"/>
        <v>#DIV/0!</v>
      </c>
      <c r="W124" s="270" t="e">
        <f t="shared" si="47"/>
        <v>#DIV/0!</v>
      </c>
      <c r="X124" s="270" t="e">
        <f t="shared" si="48"/>
        <v>#DIV/0!</v>
      </c>
      <c r="Y124" s="270" t="e">
        <f t="shared" si="53"/>
        <v>#DIV/0!</v>
      </c>
    </row>
    <row r="125" spans="1:25" ht="25.5" customHeight="1">
      <c r="A125" s="267">
        <v>16</v>
      </c>
      <c r="B125" s="212"/>
      <c r="C125" s="212"/>
      <c r="D125" s="268" t="e">
        <f>'2. Outdoor DSLAM'!H19</f>
        <v>#DIV/0!</v>
      </c>
      <c r="E125" s="268" t="e">
        <f>D125*'6. WEIGHT PER PRODUCT '!$C$11</f>
        <v>#DIV/0!</v>
      </c>
      <c r="F125" s="268" t="e">
        <f>D125*'6. WEIGHT PER PRODUCT '!$C$12</f>
        <v>#DIV/0!</v>
      </c>
      <c r="G125" s="268" t="e">
        <f>D125*'6. WEIGHT PER PRODUCT '!$C$13</f>
        <v>#DIV/0!</v>
      </c>
      <c r="H125" s="268" t="e">
        <f>D125*'6. WEIGHT PER PRODUCT '!$C$14</f>
        <v>#DIV/0!</v>
      </c>
      <c r="I125" s="268" t="e">
        <f>D125*'6. WEIGHT PER PRODUCT '!$C$15</f>
        <v>#DIV/0!</v>
      </c>
      <c r="J125" s="268" t="e">
        <f>D125*'6. WEIGHT PER PRODUCT '!$C$16</f>
        <v>#DIV/0!</v>
      </c>
      <c r="K125" s="268" t="e">
        <f>D125*'6. WEIGHT PER PRODUCT '!$C$17</f>
        <v>#DIV/0!</v>
      </c>
      <c r="L125" s="268" t="e">
        <f t="shared" si="49"/>
        <v>#DIV/0!</v>
      </c>
      <c r="M125" s="268" t="e">
        <f t="shared" si="50"/>
        <v>#DIV/0!</v>
      </c>
      <c r="N125" s="268" t="e">
        <f t="shared" si="51"/>
        <v>#DIV/0!</v>
      </c>
      <c r="O125" s="268" t="e">
        <f t="shared" si="52"/>
        <v>#DIV/0!</v>
      </c>
      <c r="P125" s="268" t="e">
        <f t="shared" si="40"/>
        <v>#DIV/0!</v>
      </c>
      <c r="Q125" s="268" t="e">
        <f t="shared" si="41"/>
        <v>#DIV/0!</v>
      </c>
      <c r="R125" s="268" t="e">
        <f t="shared" si="42"/>
        <v>#DIV/0!</v>
      </c>
      <c r="S125" s="268" t="e">
        <f t="shared" si="43"/>
        <v>#DIV/0!</v>
      </c>
      <c r="T125" s="268" t="e">
        <f t="shared" si="44"/>
        <v>#DIV/0!</v>
      </c>
      <c r="U125" s="268" t="e">
        <f t="shared" si="45"/>
        <v>#DIV/0!</v>
      </c>
      <c r="V125" s="269" t="e">
        <f t="shared" si="46"/>
        <v>#DIV/0!</v>
      </c>
      <c r="W125" s="270" t="e">
        <f t="shared" si="47"/>
        <v>#DIV/0!</v>
      </c>
      <c r="X125" s="270" t="e">
        <f t="shared" si="48"/>
        <v>#DIV/0!</v>
      </c>
      <c r="Y125" s="270" t="e">
        <f t="shared" si="53"/>
        <v>#DIV/0!</v>
      </c>
    </row>
    <row r="126" spans="1:25" ht="25.5" customHeight="1">
      <c r="A126" s="267">
        <v>17</v>
      </c>
      <c r="B126" s="212"/>
      <c r="C126" s="212"/>
      <c r="D126" s="268" t="e">
        <f>'2. Outdoor DSLAM'!H20</f>
        <v>#DIV/0!</v>
      </c>
      <c r="E126" s="268" t="e">
        <f>D126*'6. WEIGHT PER PRODUCT '!$C$11</f>
        <v>#DIV/0!</v>
      </c>
      <c r="F126" s="268" t="e">
        <f>D126*'6. WEIGHT PER PRODUCT '!$C$12</f>
        <v>#DIV/0!</v>
      </c>
      <c r="G126" s="268" t="e">
        <f>D126*'6. WEIGHT PER PRODUCT '!$C$13</f>
        <v>#DIV/0!</v>
      </c>
      <c r="H126" s="268" t="e">
        <f>D126*'6. WEIGHT PER PRODUCT '!$C$14</f>
        <v>#DIV/0!</v>
      </c>
      <c r="I126" s="268" t="e">
        <f>D126*'6. WEIGHT PER PRODUCT '!$C$15</f>
        <v>#DIV/0!</v>
      </c>
      <c r="J126" s="268" t="e">
        <f>D126*'6. WEIGHT PER PRODUCT '!$C$16</f>
        <v>#DIV/0!</v>
      </c>
      <c r="K126" s="268" t="e">
        <f>D126*'6. WEIGHT PER PRODUCT '!$C$17</f>
        <v>#DIV/0!</v>
      </c>
      <c r="L126" s="268" t="e">
        <f>((E126*512)+(F126*1024)+(G126*2048)+(H126*4096)+(I126*2048)+(J126*4096)+(K126*8192))/1000</f>
        <v>#DIV/0!</v>
      </c>
      <c r="M126" s="268" t="e">
        <f t="shared" si="50"/>
        <v>#DIV/0!</v>
      </c>
      <c r="N126" s="268" t="e">
        <f t="shared" si="51"/>
        <v>#DIV/0!</v>
      </c>
      <c r="O126" s="268" t="e">
        <f t="shared" si="52"/>
        <v>#DIV/0!</v>
      </c>
      <c r="P126" s="268" t="e">
        <f t="shared" si="40"/>
        <v>#DIV/0!</v>
      </c>
      <c r="Q126" s="268" t="e">
        <f t="shared" si="41"/>
        <v>#DIV/0!</v>
      </c>
      <c r="R126" s="268" t="e">
        <f t="shared" si="42"/>
        <v>#DIV/0!</v>
      </c>
      <c r="S126" s="268" t="e">
        <f t="shared" si="43"/>
        <v>#DIV/0!</v>
      </c>
      <c r="T126" s="268" t="e">
        <f t="shared" si="44"/>
        <v>#DIV/0!</v>
      </c>
      <c r="U126" s="268" t="e">
        <f t="shared" si="45"/>
        <v>#DIV/0!</v>
      </c>
      <c r="V126" s="269" t="e">
        <f t="shared" si="46"/>
        <v>#DIV/0!</v>
      </c>
      <c r="W126" s="270" t="e">
        <f t="shared" si="47"/>
        <v>#DIV/0!</v>
      </c>
      <c r="X126" s="270" t="e">
        <f t="shared" si="48"/>
        <v>#DIV/0!</v>
      </c>
      <c r="Y126" s="270" t="e">
        <f t="shared" si="53"/>
        <v>#DIV/0!</v>
      </c>
    </row>
    <row r="127" spans="1:25" ht="25.5" customHeight="1">
      <c r="A127" s="267">
        <v>18</v>
      </c>
      <c r="B127" s="212"/>
      <c r="C127" s="212"/>
      <c r="D127" s="268" t="e">
        <f>'2. Outdoor DSLAM'!H21</f>
        <v>#DIV/0!</v>
      </c>
      <c r="E127" s="268" t="e">
        <f>D127*'6. WEIGHT PER PRODUCT '!$C$11</f>
        <v>#DIV/0!</v>
      </c>
      <c r="F127" s="268" t="e">
        <f>D127*'6. WEIGHT PER PRODUCT '!$C$12</f>
        <v>#DIV/0!</v>
      </c>
      <c r="G127" s="268" t="e">
        <f>D127*'6. WEIGHT PER PRODUCT '!$C$13</f>
        <v>#DIV/0!</v>
      </c>
      <c r="H127" s="268" t="e">
        <f>D127*'6. WEIGHT PER PRODUCT '!$C$14</f>
        <v>#DIV/0!</v>
      </c>
      <c r="I127" s="268" t="e">
        <f>D127*'6. WEIGHT PER PRODUCT '!$C$15</f>
        <v>#DIV/0!</v>
      </c>
      <c r="J127" s="268" t="e">
        <f>D127*'6. WEIGHT PER PRODUCT '!$C$16</f>
        <v>#DIV/0!</v>
      </c>
      <c r="K127" s="268" t="e">
        <f>D127*'6. WEIGHT PER PRODUCT '!$C$17</f>
        <v>#DIV/0!</v>
      </c>
      <c r="L127" s="268" t="e">
        <f t="shared" si="49"/>
        <v>#DIV/0!</v>
      </c>
      <c r="M127" s="268" t="e">
        <f t="shared" si="50"/>
        <v>#DIV/0!</v>
      </c>
      <c r="N127" s="268" t="e">
        <f t="shared" si="51"/>
        <v>#DIV/0!</v>
      </c>
      <c r="O127" s="268" t="e">
        <f t="shared" si="52"/>
        <v>#DIV/0!</v>
      </c>
      <c r="P127" s="268" t="e">
        <f t="shared" si="40"/>
        <v>#DIV/0!</v>
      </c>
      <c r="Q127" s="268" t="e">
        <f t="shared" si="41"/>
        <v>#DIV/0!</v>
      </c>
      <c r="R127" s="268" t="e">
        <f t="shared" si="42"/>
        <v>#DIV/0!</v>
      </c>
      <c r="S127" s="268" t="e">
        <f t="shared" si="43"/>
        <v>#DIV/0!</v>
      </c>
      <c r="T127" s="268" t="e">
        <f t="shared" si="44"/>
        <v>#DIV/0!</v>
      </c>
      <c r="U127" s="268" t="e">
        <f t="shared" si="45"/>
        <v>#DIV/0!</v>
      </c>
      <c r="V127" s="269" t="e">
        <f t="shared" si="46"/>
        <v>#DIV/0!</v>
      </c>
      <c r="W127" s="270" t="e">
        <f t="shared" si="47"/>
        <v>#DIV/0!</v>
      </c>
      <c r="X127" s="270" t="e">
        <f t="shared" si="48"/>
        <v>#DIV/0!</v>
      </c>
      <c r="Y127" s="270" t="e">
        <f t="shared" si="53"/>
        <v>#DIV/0!</v>
      </c>
    </row>
    <row r="128" spans="1:25" ht="25.5" customHeight="1">
      <c r="A128" s="267">
        <v>19</v>
      </c>
      <c r="B128" s="212"/>
      <c r="C128" s="212"/>
      <c r="D128" s="268" t="e">
        <f>'2. Outdoor DSLAM'!H22</f>
        <v>#DIV/0!</v>
      </c>
      <c r="E128" s="268" t="e">
        <f>D128*'6. WEIGHT PER PRODUCT '!$C$11</f>
        <v>#DIV/0!</v>
      </c>
      <c r="F128" s="268" t="e">
        <f>D128*'6. WEIGHT PER PRODUCT '!$C$12</f>
        <v>#DIV/0!</v>
      </c>
      <c r="G128" s="268" t="e">
        <f>D128*'6. WEIGHT PER PRODUCT '!$C$13</f>
        <v>#DIV/0!</v>
      </c>
      <c r="H128" s="268" t="e">
        <f>D128*'6. WEIGHT PER PRODUCT '!$C$14</f>
        <v>#DIV/0!</v>
      </c>
      <c r="I128" s="268" t="e">
        <f>D128*'6. WEIGHT PER PRODUCT '!$C$15</f>
        <v>#DIV/0!</v>
      </c>
      <c r="J128" s="268" t="e">
        <f>D128*'6. WEIGHT PER PRODUCT '!$C$16</f>
        <v>#DIV/0!</v>
      </c>
      <c r="K128" s="268" t="e">
        <f>D128*'6. WEIGHT PER PRODUCT '!$C$17</f>
        <v>#DIV/0!</v>
      </c>
      <c r="L128" s="268" t="e">
        <f t="shared" si="49"/>
        <v>#DIV/0!</v>
      </c>
      <c r="M128" s="268" t="e">
        <f t="shared" si="50"/>
        <v>#DIV/0!</v>
      </c>
      <c r="N128" s="268" t="e">
        <f t="shared" si="51"/>
        <v>#DIV/0!</v>
      </c>
      <c r="O128" s="268" t="e">
        <f t="shared" si="52"/>
        <v>#DIV/0!</v>
      </c>
      <c r="P128" s="268" t="e">
        <f t="shared" si="40"/>
        <v>#DIV/0!</v>
      </c>
      <c r="Q128" s="268" t="e">
        <f t="shared" si="41"/>
        <v>#DIV/0!</v>
      </c>
      <c r="R128" s="268" t="e">
        <f t="shared" si="42"/>
        <v>#DIV/0!</v>
      </c>
      <c r="S128" s="268" t="e">
        <f t="shared" si="43"/>
        <v>#DIV/0!</v>
      </c>
      <c r="T128" s="268" t="e">
        <f t="shared" si="44"/>
        <v>#DIV/0!</v>
      </c>
      <c r="U128" s="268" t="e">
        <f t="shared" si="45"/>
        <v>#DIV/0!</v>
      </c>
      <c r="V128" s="269" t="e">
        <f t="shared" si="46"/>
        <v>#DIV/0!</v>
      </c>
      <c r="W128" s="270" t="e">
        <f t="shared" si="47"/>
        <v>#DIV/0!</v>
      </c>
      <c r="X128" s="270" t="e">
        <f t="shared" si="48"/>
        <v>#DIV/0!</v>
      </c>
      <c r="Y128" s="270" t="e">
        <f t="shared" si="53"/>
        <v>#DIV/0!</v>
      </c>
    </row>
    <row r="129" spans="1:25" ht="25.5" customHeight="1">
      <c r="A129" s="267">
        <v>20</v>
      </c>
      <c r="B129" s="212"/>
      <c r="C129" s="212"/>
      <c r="D129" s="268" t="e">
        <f>'2. Outdoor DSLAM'!H23</f>
        <v>#DIV/0!</v>
      </c>
      <c r="E129" s="268" t="e">
        <f>D129*'6. WEIGHT PER PRODUCT '!$C$11</f>
        <v>#DIV/0!</v>
      </c>
      <c r="F129" s="268" t="e">
        <f>D129*'6. WEIGHT PER PRODUCT '!$C$12</f>
        <v>#DIV/0!</v>
      </c>
      <c r="G129" s="268" t="e">
        <f>D129*'6. WEIGHT PER PRODUCT '!$C$13</f>
        <v>#DIV/0!</v>
      </c>
      <c r="H129" s="268" t="e">
        <f>D129*'6. WEIGHT PER PRODUCT '!$C$14</f>
        <v>#DIV/0!</v>
      </c>
      <c r="I129" s="268" t="e">
        <f>D129*'6. WEIGHT PER PRODUCT '!$C$15</f>
        <v>#DIV/0!</v>
      </c>
      <c r="J129" s="268" t="e">
        <f>D129*'6. WEIGHT PER PRODUCT '!$C$16</f>
        <v>#DIV/0!</v>
      </c>
      <c r="K129" s="268" t="e">
        <f>D129*'6. WEIGHT PER PRODUCT '!$C$17</f>
        <v>#DIV/0!</v>
      </c>
      <c r="L129" s="268" t="e">
        <f t="shared" si="49"/>
        <v>#DIV/0!</v>
      </c>
      <c r="M129" s="268" t="e">
        <f t="shared" si="50"/>
        <v>#DIV/0!</v>
      </c>
      <c r="N129" s="268" t="e">
        <f t="shared" si="51"/>
        <v>#DIV/0!</v>
      </c>
      <c r="O129" s="268" t="e">
        <f t="shared" si="52"/>
        <v>#DIV/0!</v>
      </c>
      <c r="P129" s="268" t="e">
        <f t="shared" si="40"/>
        <v>#DIV/0!</v>
      </c>
      <c r="Q129" s="268" t="e">
        <f t="shared" si="41"/>
        <v>#DIV/0!</v>
      </c>
      <c r="R129" s="268" t="e">
        <f t="shared" si="42"/>
        <v>#DIV/0!</v>
      </c>
      <c r="S129" s="268" t="e">
        <f t="shared" si="43"/>
        <v>#DIV/0!</v>
      </c>
      <c r="T129" s="268" t="e">
        <f t="shared" si="44"/>
        <v>#DIV/0!</v>
      </c>
      <c r="U129" s="268" t="e">
        <f t="shared" si="45"/>
        <v>#DIV/0!</v>
      </c>
      <c r="V129" s="269" t="e">
        <f t="shared" si="46"/>
        <v>#DIV/0!</v>
      </c>
      <c r="W129" s="270" t="e">
        <f t="shared" si="47"/>
        <v>#DIV/0!</v>
      </c>
      <c r="X129" s="270" t="e">
        <f t="shared" si="48"/>
        <v>#DIV/0!</v>
      </c>
      <c r="Y129" s="270" t="e">
        <f t="shared" si="53"/>
        <v>#DIV/0!</v>
      </c>
    </row>
    <row r="130" spans="1:25" ht="25.5" customHeight="1">
      <c r="A130" s="267">
        <v>21</v>
      </c>
      <c r="B130" s="212"/>
      <c r="C130" s="212"/>
      <c r="D130" s="268" t="e">
        <f>'2. Outdoor DSLAM'!H24</f>
        <v>#DIV/0!</v>
      </c>
      <c r="E130" s="268" t="e">
        <f>D130*'6. WEIGHT PER PRODUCT '!$C$11</f>
        <v>#DIV/0!</v>
      </c>
      <c r="F130" s="268" t="e">
        <f>D130*'6. WEIGHT PER PRODUCT '!$C$12</f>
        <v>#DIV/0!</v>
      </c>
      <c r="G130" s="268" t="e">
        <f>D130*'6. WEIGHT PER PRODUCT '!$C$13</f>
        <v>#DIV/0!</v>
      </c>
      <c r="H130" s="268" t="e">
        <f>D130*'6. WEIGHT PER PRODUCT '!$C$14</f>
        <v>#DIV/0!</v>
      </c>
      <c r="I130" s="268" t="e">
        <f>D130*'6. WEIGHT PER PRODUCT '!$C$15</f>
        <v>#DIV/0!</v>
      </c>
      <c r="J130" s="268" t="e">
        <f>D130*'6. WEIGHT PER PRODUCT '!$C$16</f>
        <v>#DIV/0!</v>
      </c>
      <c r="K130" s="268" t="e">
        <f>D130*'6. WEIGHT PER PRODUCT '!$C$17</f>
        <v>#DIV/0!</v>
      </c>
      <c r="L130" s="268" t="e">
        <f t="shared" si="49"/>
        <v>#DIV/0!</v>
      </c>
      <c r="M130" s="268" t="e">
        <f t="shared" si="50"/>
        <v>#DIV/0!</v>
      </c>
      <c r="N130" s="268" t="e">
        <f t="shared" si="51"/>
        <v>#DIV/0!</v>
      </c>
      <c r="O130" s="268" t="e">
        <f t="shared" si="52"/>
        <v>#DIV/0!</v>
      </c>
      <c r="P130" s="268" t="e">
        <f t="shared" si="40"/>
        <v>#DIV/0!</v>
      </c>
      <c r="Q130" s="268" t="e">
        <f t="shared" si="41"/>
        <v>#DIV/0!</v>
      </c>
      <c r="R130" s="268" t="e">
        <f t="shared" si="42"/>
        <v>#DIV/0!</v>
      </c>
      <c r="S130" s="268" t="e">
        <f t="shared" si="43"/>
        <v>#DIV/0!</v>
      </c>
      <c r="T130" s="268" t="e">
        <f t="shared" si="44"/>
        <v>#DIV/0!</v>
      </c>
      <c r="U130" s="268" t="e">
        <f t="shared" si="45"/>
        <v>#DIV/0!</v>
      </c>
      <c r="V130" s="269" t="e">
        <f t="shared" si="46"/>
        <v>#DIV/0!</v>
      </c>
      <c r="W130" s="270" t="e">
        <f t="shared" si="47"/>
        <v>#DIV/0!</v>
      </c>
      <c r="X130" s="270" t="e">
        <f t="shared" si="48"/>
        <v>#DIV/0!</v>
      </c>
      <c r="Y130" s="270" t="e">
        <f t="shared" si="53"/>
        <v>#DIV/0!</v>
      </c>
    </row>
    <row r="131" spans="1:25" ht="25.5" customHeight="1">
      <c r="A131" s="267">
        <v>22</v>
      </c>
      <c r="B131" s="212"/>
      <c r="C131" s="212"/>
      <c r="D131" s="268" t="e">
        <f>'2. Outdoor DSLAM'!H25</f>
        <v>#DIV/0!</v>
      </c>
      <c r="E131" s="268" t="e">
        <f>D131*'6. WEIGHT PER PRODUCT '!$C$11</f>
        <v>#DIV/0!</v>
      </c>
      <c r="F131" s="268" t="e">
        <f>D131*'6. WEIGHT PER PRODUCT '!$C$12</f>
        <v>#DIV/0!</v>
      </c>
      <c r="G131" s="268" t="e">
        <f>D131*'6. WEIGHT PER PRODUCT '!$C$13</f>
        <v>#DIV/0!</v>
      </c>
      <c r="H131" s="268" t="e">
        <f>D131*'6. WEIGHT PER PRODUCT '!$C$14</f>
        <v>#DIV/0!</v>
      </c>
      <c r="I131" s="268" t="e">
        <f>D131*'6. WEIGHT PER PRODUCT '!$C$15</f>
        <v>#DIV/0!</v>
      </c>
      <c r="J131" s="268" t="e">
        <f>D131*'6. WEIGHT PER PRODUCT '!$C$16</f>
        <v>#DIV/0!</v>
      </c>
      <c r="K131" s="268" t="e">
        <f>D131*'6. WEIGHT PER PRODUCT '!$C$17</f>
        <v>#DIV/0!</v>
      </c>
      <c r="L131" s="268" t="e">
        <f t="shared" si="49"/>
        <v>#DIV/0!</v>
      </c>
      <c r="M131" s="268" t="e">
        <f t="shared" si="50"/>
        <v>#DIV/0!</v>
      </c>
      <c r="N131" s="268" t="e">
        <f t="shared" si="51"/>
        <v>#DIV/0!</v>
      </c>
      <c r="O131" s="268" t="e">
        <f t="shared" si="52"/>
        <v>#DIV/0!</v>
      </c>
      <c r="P131" s="268" t="e">
        <f t="shared" si="40"/>
        <v>#DIV/0!</v>
      </c>
      <c r="Q131" s="268" t="e">
        <f t="shared" si="41"/>
        <v>#DIV/0!</v>
      </c>
      <c r="R131" s="268" t="e">
        <f t="shared" si="42"/>
        <v>#DIV/0!</v>
      </c>
      <c r="S131" s="268" t="e">
        <f t="shared" si="43"/>
        <v>#DIV/0!</v>
      </c>
      <c r="T131" s="268" t="e">
        <f t="shared" si="44"/>
        <v>#DIV/0!</v>
      </c>
      <c r="U131" s="268" t="e">
        <f t="shared" si="45"/>
        <v>#DIV/0!</v>
      </c>
      <c r="V131" s="269" t="e">
        <f t="shared" si="46"/>
        <v>#DIV/0!</v>
      </c>
      <c r="W131" s="270" t="e">
        <f t="shared" si="47"/>
        <v>#DIV/0!</v>
      </c>
      <c r="X131" s="270" t="e">
        <f t="shared" si="48"/>
        <v>#DIV/0!</v>
      </c>
      <c r="Y131" s="270" t="e">
        <f t="shared" si="53"/>
        <v>#DIV/0!</v>
      </c>
    </row>
    <row r="132" spans="1:25" ht="25.5" customHeight="1">
      <c r="A132" s="267">
        <v>23</v>
      </c>
      <c r="B132" s="212"/>
      <c r="C132" s="212"/>
      <c r="D132" s="268" t="e">
        <f>'2. Outdoor DSLAM'!H26</f>
        <v>#DIV/0!</v>
      </c>
      <c r="E132" s="268" t="e">
        <f>D132*'6. WEIGHT PER PRODUCT '!$C$11</f>
        <v>#DIV/0!</v>
      </c>
      <c r="F132" s="268" t="e">
        <f>D132*'6. WEIGHT PER PRODUCT '!$C$12</f>
        <v>#DIV/0!</v>
      </c>
      <c r="G132" s="268" t="e">
        <f>D132*'6. WEIGHT PER PRODUCT '!$C$13</f>
        <v>#DIV/0!</v>
      </c>
      <c r="H132" s="268" t="e">
        <f>D132*'6. WEIGHT PER PRODUCT '!$C$14</f>
        <v>#DIV/0!</v>
      </c>
      <c r="I132" s="268" t="e">
        <f>D132*'6. WEIGHT PER PRODUCT '!$C$15</f>
        <v>#DIV/0!</v>
      </c>
      <c r="J132" s="268" t="e">
        <f>D132*'6. WEIGHT PER PRODUCT '!$C$16</f>
        <v>#DIV/0!</v>
      </c>
      <c r="K132" s="268" t="e">
        <f>D132*'6. WEIGHT PER PRODUCT '!$C$17</f>
        <v>#DIV/0!</v>
      </c>
      <c r="L132" s="268" t="e">
        <f t="shared" si="49"/>
        <v>#DIV/0!</v>
      </c>
      <c r="M132" s="268" t="e">
        <f t="shared" si="50"/>
        <v>#DIV/0!</v>
      </c>
      <c r="N132" s="268" t="e">
        <f t="shared" si="51"/>
        <v>#DIV/0!</v>
      </c>
      <c r="O132" s="268" t="e">
        <f t="shared" si="52"/>
        <v>#DIV/0!</v>
      </c>
      <c r="P132" s="268" t="e">
        <f t="shared" si="40"/>
        <v>#DIV/0!</v>
      </c>
      <c r="Q132" s="268" t="e">
        <f t="shared" si="41"/>
        <v>#DIV/0!</v>
      </c>
      <c r="R132" s="268" t="e">
        <f t="shared" si="42"/>
        <v>#DIV/0!</v>
      </c>
      <c r="S132" s="268" t="e">
        <f t="shared" si="43"/>
        <v>#DIV/0!</v>
      </c>
      <c r="T132" s="268" t="e">
        <f t="shared" si="44"/>
        <v>#DIV/0!</v>
      </c>
      <c r="U132" s="268" t="e">
        <f t="shared" si="45"/>
        <v>#DIV/0!</v>
      </c>
      <c r="V132" s="269" t="e">
        <f t="shared" si="46"/>
        <v>#DIV/0!</v>
      </c>
      <c r="W132" s="270" t="e">
        <f t="shared" si="47"/>
        <v>#DIV/0!</v>
      </c>
      <c r="X132" s="270" t="e">
        <f t="shared" si="48"/>
        <v>#DIV/0!</v>
      </c>
      <c r="Y132" s="270" t="e">
        <f t="shared" si="53"/>
        <v>#DIV/0!</v>
      </c>
    </row>
    <row r="133" spans="1:25" ht="25.5" customHeight="1">
      <c r="A133" s="267">
        <v>24</v>
      </c>
      <c r="B133" s="212"/>
      <c r="C133" s="212"/>
      <c r="D133" s="268" t="e">
        <f>'2. Outdoor DSLAM'!H27</f>
        <v>#DIV/0!</v>
      </c>
      <c r="E133" s="268" t="e">
        <f>D133*'6. WEIGHT PER PRODUCT '!$C$11</f>
        <v>#DIV/0!</v>
      </c>
      <c r="F133" s="268" t="e">
        <f>D133*'6. WEIGHT PER PRODUCT '!$C$12</f>
        <v>#DIV/0!</v>
      </c>
      <c r="G133" s="268" t="e">
        <f>D133*'6. WEIGHT PER PRODUCT '!$C$13</f>
        <v>#DIV/0!</v>
      </c>
      <c r="H133" s="268" t="e">
        <f>D133*'6. WEIGHT PER PRODUCT '!$C$14</f>
        <v>#DIV/0!</v>
      </c>
      <c r="I133" s="268" t="e">
        <f>D133*'6. WEIGHT PER PRODUCT '!$C$15</f>
        <v>#DIV/0!</v>
      </c>
      <c r="J133" s="268" t="e">
        <f>D133*'6. WEIGHT PER PRODUCT '!$C$16</f>
        <v>#DIV/0!</v>
      </c>
      <c r="K133" s="268" t="e">
        <f>D133*'6. WEIGHT PER PRODUCT '!$C$17</f>
        <v>#DIV/0!</v>
      </c>
      <c r="L133" s="268" t="e">
        <f t="shared" si="49"/>
        <v>#DIV/0!</v>
      </c>
      <c r="M133" s="268" t="e">
        <f t="shared" si="50"/>
        <v>#DIV/0!</v>
      </c>
      <c r="N133" s="268" t="e">
        <f t="shared" si="51"/>
        <v>#DIV/0!</v>
      </c>
      <c r="O133" s="268" t="e">
        <f t="shared" si="52"/>
        <v>#DIV/0!</v>
      </c>
      <c r="P133" s="268" t="e">
        <f t="shared" si="40"/>
        <v>#DIV/0!</v>
      </c>
      <c r="Q133" s="268" t="e">
        <f t="shared" si="41"/>
        <v>#DIV/0!</v>
      </c>
      <c r="R133" s="268" t="e">
        <f t="shared" si="42"/>
        <v>#DIV/0!</v>
      </c>
      <c r="S133" s="268" t="e">
        <f t="shared" si="43"/>
        <v>#DIV/0!</v>
      </c>
      <c r="T133" s="268" t="e">
        <f t="shared" si="44"/>
        <v>#DIV/0!</v>
      </c>
      <c r="U133" s="268" t="e">
        <f t="shared" si="45"/>
        <v>#DIV/0!</v>
      </c>
      <c r="V133" s="269" t="e">
        <f t="shared" si="46"/>
        <v>#DIV/0!</v>
      </c>
      <c r="W133" s="270" t="e">
        <f t="shared" si="47"/>
        <v>#DIV/0!</v>
      </c>
      <c r="X133" s="270" t="e">
        <f t="shared" si="48"/>
        <v>#DIV/0!</v>
      </c>
      <c r="Y133" s="270" t="e">
        <f t="shared" si="53"/>
        <v>#DIV/0!</v>
      </c>
    </row>
    <row r="134" spans="1:25" ht="25.5" customHeight="1">
      <c r="A134" s="267">
        <v>25</v>
      </c>
      <c r="B134" s="212"/>
      <c r="C134" s="212"/>
      <c r="D134" s="268" t="e">
        <f>'2. Outdoor DSLAM'!H28</f>
        <v>#DIV/0!</v>
      </c>
      <c r="E134" s="268" t="e">
        <f>D134*'6. WEIGHT PER PRODUCT '!$C$11</f>
        <v>#DIV/0!</v>
      </c>
      <c r="F134" s="268" t="e">
        <f>D134*'6. WEIGHT PER PRODUCT '!$C$12</f>
        <v>#DIV/0!</v>
      </c>
      <c r="G134" s="268" t="e">
        <f>D134*'6. WEIGHT PER PRODUCT '!$C$13</f>
        <v>#DIV/0!</v>
      </c>
      <c r="H134" s="268" t="e">
        <f>D134*'6. WEIGHT PER PRODUCT '!$C$14</f>
        <v>#DIV/0!</v>
      </c>
      <c r="I134" s="268" t="e">
        <f>D134*'6. WEIGHT PER PRODUCT '!$C$15</f>
        <v>#DIV/0!</v>
      </c>
      <c r="J134" s="268" t="e">
        <f>D134*'6. WEIGHT PER PRODUCT '!$C$16</f>
        <v>#DIV/0!</v>
      </c>
      <c r="K134" s="268" t="e">
        <f>D134*'6. WEIGHT PER PRODUCT '!$C$17</f>
        <v>#DIV/0!</v>
      </c>
      <c r="L134" s="268" t="e">
        <f t="shared" si="49"/>
        <v>#DIV/0!</v>
      </c>
      <c r="M134" s="268" t="e">
        <f t="shared" si="50"/>
        <v>#DIV/0!</v>
      </c>
      <c r="N134" s="268" t="e">
        <f t="shared" si="51"/>
        <v>#DIV/0!</v>
      </c>
      <c r="O134" s="268" t="e">
        <f t="shared" si="52"/>
        <v>#DIV/0!</v>
      </c>
      <c r="P134" s="268" t="e">
        <f t="shared" si="40"/>
        <v>#DIV/0!</v>
      </c>
      <c r="Q134" s="268" t="e">
        <f t="shared" si="41"/>
        <v>#DIV/0!</v>
      </c>
      <c r="R134" s="268" t="e">
        <f t="shared" si="42"/>
        <v>#DIV/0!</v>
      </c>
      <c r="S134" s="268" t="e">
        <f t="shared" si="43"/>
        <v>#DIV/0!</v>
      </c>
      <c r="T134" s="268" t="e">
        <f t="shared" si="44"/>
        <v>#DIV/0!</v>
      </c>
      <c r="U134" s="268" t="e">
        <f t="shared" si="45"/>
        <v>#DIV/0!</v>
      </c>
      <c r="V134" s="269" t="e">
        <f t="shared" si="46"/>
        <v>#DIV/0!</v>
      </c>
      <c r="W134" s="270" t="e">
        <f t="shared" si="47"/>
        <v>#DIV/0!</v>
      </c>
      <c r="X134" s="270" t="e">
        <f t="shared" si="48"/>
        <v>#DIV/0!</v>
      </c>
      <c r="Y134" s="270" t="e">
        <f t="shared" si="53"/>
        <v>#DIV/0!</v>
      </c>
    </row>
    <row r="135" spans="1:25" ht="25.5" customHeight="1">
      <c r="A135" s="267">
        <v>26</v>
      </c>
      <c r="B135" s="212"/>
      <c r="C135" s="212"/>
      <c r="D135" s="268" t="e">
        <f>'2. Outdoor DSLAM'!H29</f>
        <v>#DIV/0!</v>
      </c>
      <c r="E135" s="268" t="e">
        <f>D135*'6. WEIGHT PER PRODUCT '!$C$11</f>
        <v>#DIV/0!</v>
      </c>
      <c r="F135" s="268" t="e">
        <f>D135*'6. WEIGHT PER PRODUCT '!$C$12</f>
        <v>#DIV/0!</v>
      </c>
      <c r="G135" s="268" t="e">
        <f>D135*'6. WEIGHT PER PRODUCT '!$C$13</f>
        <v>#DIV/0!</v>
      </c>
      <c r="H135" s="268" t="e">
        <f>D135*'6. WEIGHT PER PRODUCT '!$C$14</f>
        <v>#DIV/0!</v>
      </c>
      <c r="I135" s="268" t="e">
        <f>D135*'6. WEIGHT PER PRODUCT '!$C$15</f>
        <v>#DIV/0!</v>
      </c>
      <c r="J135" s="268" t="e">
        <f>D135*'6. WEIGHT PER PRODUCT '!$C$16</f>
        <v>#DIV/0!</v>
      </c>
      <c r="K135" s="268" t="e">
        <f>D135*'6. WEIGHT PER PRODUCT '!$C$17</f>
        <v>#DIV/0!</v>
      </c>
      <c r="L135" s="268" t="e">
        <f t="shared" si="49"/>
        <v>#DIV/0!</v>
      </c>
      <c r="M135" s="268" t="e">
        <f t="shared" si="50"/>
        <v>#DIV/0!</v>
      </c>
      <c r="N135" s="268" t="e">
        <f t="shared" si="51"/>
        <v>#DIV/0!</v>
      </c>
      <c r="O135" s="268" t="e">
        <f t="shared" si="52"/>
        <v>#DIV/0!</v>
      </c>
      <c r="P135" s="268" t="e">
        <f t="shared" si="40"/>
        <v>#DIV/0!</v>
      </c>
      <c r="Q135" s="268" t="e">
        <f t="shared" si="41"/>
        <v>#DIV/0!</v>
      </c>
      <c r="R135" s="268" t="e">
        <f t="shared" si="42"/>
        <v>#DIV/0!</v>
      </c>
      <c r="S135" s="268" t="e">
        <f t="shared" si="43"/>
        <v>#DIV/0!</v>
      </c>
      <c r="T135" s="268" t="e">
        <f t="shared" si="44"/>
        <v>#DIV/0!</v>
      </c>
      <c r="U135" s="268" t="e">
        <f t="shared" si="45"/>
        <v>#DIV/0!</v>
      </c>
      <c r="V135" s="269" t="e">
        <f t="shared" si="46"/>
        <v>#DIV/0!</v>
      </c>
      <c r="W135" s="270" t="e">
        <f t="shared" si="47"/>
        <v>#DIV/0!</v>
      </c>
      <c r="X135" s="270" t="e">
        <f t="shared" si="48"/>
        <v>#DIV/0!</v>
      </c>
      <c r="Y135" s="270" t="e">
        <f t="shared" si="53"/>
        <v>#DIV/0!</v>
      </c>
    </row>
    <row r="136" spans="1:25" ht="25.5" customHeight="1">
      <c r="A136" s="267">
        <v>27</v>
      </c>
      <c r="B136" s="212"/>
      <c r="C136" s="212"/>
      <c r="D136" s="268" t="e">
        <f>'2. Outdoor DSLAM'!H30</f>
        <v>#DIV/0!</v>
      </c>
      <c r="E136" s="268" t="e">
        <f>D136*'6. WEIGHT PER PRODUCT '!$C$11</f>
        <v>#DIV/0!</v>
      </c>
      <c r="F136" s="268" t="e">
        <f>D136*'6. WEIGHT PER PRODUCT '!$C$12</f>
        <v>#DIV/0!</v>
      </c>
      <c r="G136" s="268" t="e">
        <f>D136*'6. WEIGHT PER PRODUCT '!$C$13</f>
        <v>#DIV/0!</v>
      </c>
      <c r="H136" s="268" t="e">
        <f>D136*'6. WEIGHT PER PRODUCT '!$C$14</f>
        <v>#DIV/0!</v>
      </c>
      <c r="I136" s="268" t="e">
        <f>D136*'6. WEIGHT PER PRODUCT '!$C$15</f>
        <v>#DIV/0!</v>
      </c>
      <c r="J136" s="268" t="e">
        <f>D136*'6. WEIGHT PER PRODUCT '!$C$16</f>
        <v>#DIV/0!</v>
      </c>
      <c r="K136" s="268" t="e">
        <f>D136*'6. WEIGHT PER PRODUCT '!$C$17</f>
        <v>#DIV/0!</v>
      </c>
      <c r="L136" s="268" t="e">
        <f t="shared" si="49"/>
        <v>#DIV/0!</v>
      </c>
      <c r="M136" s="268" t="e">
        <f t="shared" si="50"/>
        <v>#DIV/0!</v>
      </c>
      <c r="N136" s="268" t="e">
        <f t="shared" si="51"/>
        <v>#DIV/0!</v>
      </c>
      <c r="O136" s="268" t="e">
        <f t="shared" si="52"/>
        <v>#DIV/0!</v>
      </c>
      <c r="P136" s="268" t="e">
        <f t="shared" si="40"/>
        <v>#DIV/0!</v>
      </c>
      <c r="Q136" s="268" t="e">
        <f t="shared" si="41"/>
        <v>#DIV/0!</v>
      </c>
      <c r="R136" s="268" t="e">
        <f t="shared" si="42"/>
        <v>#DIV/0!</v>
      </c>
      <c r="S136" s="268" t="e">
        <f t="shared" si="43"/>
        <v>#DIV/0!</v>
      </c>
      <c r="T136" s="268" t="e">
        <f t="shared" si="44"/>
        <v>#DIV/0!</v>
      </c>
      <c r="U136" s="268" t="e">
        <f t="shared" si="45"/>
        <v>#DIV/0!</v>
      </c>
      <c r="V136" s="269" t="e">
        <f t="shared" si="46"/>
        <v>#DIV/0!</v>
      </c>
      <c r="W136" s="270" t="e">
        <f t="shared" si="47"/>
        <v>#DIV/0!</v>
      </c>
      <c r="X136" s="270" t="e">
        <f t="shared" si="48"/>
        <v>#DIV/0!</v>
      </c>
      <c r="Y136" s="270" t="e">
        <f t="shared" si="53"/>
        <v>#DIV/0!</v>
      </c>
    </row>
    <row r="137" spans="1:25" ht="25.5" customHeight="1">
      <c r="A137" s="267">
        <v>28</v>
      </c>
      <c r="B137" s="212"/>
      <c r="C137" s="212"/>
      <c r="D137" s="268" t="e">
        <f>'2. Outdoor DSLAM'!H31</f>
        <v>#DIV/0!</v>
      </c>
      <c r="E137" s="268" t="e">
        <f>D137*'6. WEIGHT PER PRODUCT '!$C$11</f>
        <v>#DIV/0!</v>
      </c>
      <c r="F137" s="268" t="e">
        <f>D137*'6. WEIGHT PER PRODUCT '!$C$12</f>
        <v>#DIV/0!</v>
      </c>
      <c r="G137" s="268" t="e">
        <f>D137*'6. WEIGHT PER PRODUCT '!$C$13</f>
        <v>#DIV/0!</v>
      </c>
      <c r="H137" s="268" t="e">
        <f>D137*'6. WEIGHT PER PRODUCT '!$C$14</f>
        <v>#DIV/0!</v>
      </c>
      <c r="I137" s="268" t="e">
        <f>D137*'6. WEIGHT PER PRODUCT '!$C$15</f>
        <v>#DIV/0!</v>
      </c>
      <c r="J137" s="268" t="e">
        <f>D137*'6. WEIGHT PER PRODUCT '!$C$16</f>
        <v>#DIV/0!</v>
      </c>
      <c r="K137" s="268" t="e">
        <f>D137*'6. WEIGHT PER PRODUCT '!$C$17</f>
        <v>#DIV/0!</v>
      </c>
      <c r="L137" s="268" t="e">
        <f>((E137*512)+(F137*1024)+(G137*2048)+(H137*4096)+(I137*2048)+(J137*4096)+(K137*8192))/1000</f>
        <v>#DIV/0!</v>
      </c>
      <c r="M137" s="268" t="e">
        <f t="shared" si="50"/>
        <v>#DIV/0!</v>
      </c>
      <c r="N137" s="268" t="e">
        <f t="shared" si="51"/>
        <v>#DIV/0!</v>
      </c>
      <c r="O137" s="268" t="e">
        <f t="shared" si="52"/>
        <v>#DIV/0!</v>
      </c>
      <c r="P137" s="268" t="e">
        <f t="shared" si="40"/>
        <v>#DIV/0!</v>
      </c>
      <c r="Q137" s="268" t="e">
        <f t="shared" si="41"/>
        <v>#DIV/0!</v>
      </c>
      <c r="R137" s="268" t="e">
        <f t="shared" si="42"/>
        <v>#DIV/0!</v>
      </c>
      <c r="S137" s="268" t="e">
        <f t="shared" si="43"/>
        <v>#DIV/0!</v>
      </c>
      <c r="T137" s="268" t="e">
        <f t="shared" si="44"/>
        <v>#DIV/0!</v>
      </c>
      <c r="U137" s="268" t="e">
        <f t="shared" si="45"/>
        <v>#DIV/0!</v>
      </c>
      <c r="V137" s="269" t="e">
        <f t="shared" si="46"/>
        <v>#DIV/0!</v>
      </c>
      <c r="W137" s="270" t="e">
        <f t="shared" si="47"/>
        <v>#DIV/0!</v>
      </c>
      <c r="X137" s="270" t="e">
        <f t="shared" si="48"/>
        <v>#DIV/0!</v>
      </c>
      <c r="Y137" s="270" t="e">
        <f t="shared" si="53"/>
        <v>#DIV/0!</v>
      </c>
    </row>
    <row r="138" spans="1:25" ht="25.5" customHeight="1">
      <c r="A138" s="267">
        <v>29</v>
      </c>
      <c r="B138" s="212"/>
      <c r="C138" s="212"/>
      <c r="D138" s="268" t="e">
        <f>'2. Outdoor DSLAM'!H32</f>
        <v>#DIV/0!</v>
      </c>
      <c r="E138" s="268" t="e">
        <f>D138*'6. WEIGHT PER PRODUCT '!$C$11</f>
        <v>#DIV/0!</v>
      </c>
      <c r="F138" s="268" t="e">
        <f>D138*'6. WEIGHT PER PRODUCT '!$C$12</f>
        <v>#DIV/0!</v>
      </c>
      <c r="G138" s="268" t="e">
        <f>D138*'6. WEIGHT PER PRODUCT '!$C$13</f>
        <v>#DIV/0!</v>
      </c>
      <c r="H138" s="268" t="e">
        <f>D138*'6. WEIGHT PER PRODUCT '!$C$14</f>
        <v>#DIV/0!</v>
      </c>
      <c r="I138" s="268" t="e">
        <f>D138*'6. WEIGHT PER PRODUCT '!$C$15</f>
        <v>#DIV/0!</v>
      </c>
      <c r="J138" s="268" t="e">
        <f>D138*'6. WEIGHT PER PRODUCT '!$C$16</f>
        <v>#DIV/0!</v>
      </c>
      <c r="K138" s="268" t="e">
        <f>D138*'6. WEIGHT PER PRODUCT '!$C$17</f>
        <v>#DIV/0!</v>
      </c>
      <c r="L138" s="268" t="e">
        <f t="shared" si="49"/>
        <v>#DIV/0!</v>
      </c>
      <c r="M138" s="268" t="e">
        <f t="shared" si="50"/>
        <v>#DIV/0!</v>
      </c>
      <c r="N138" s="268" t="e">
        <f t="shared" si="51"/>
        <v>#DIV/0!</v>
      </c>
      <c r="O138" s="268" t="e">
        <f t="shared" si="52"/>
        <v>#DIV/0!</v>
      </c>
      <c r="P138" s="268" t="e">
        <f t="shared" si="40"/>
        <v>#DIV/0!</v>
      </c>
      <c r="Q138" s="268" t="e">
        <f t="shared" si="41"/>
        <v>#DIV/0!</v>
      </c>
      <c r="R138" s="268" t="e">
        <f t="shared" si="42"/>
        <v>#DIV/0!</v>
      </c>
      <c r="S138" s="268" t="e">
        <f t="shared" si="43"/>
        <v>#DIV/0!</v>
      </c>
      <c r="T138" s="268" t="e">
        <f t="shared" si="44"/>
        <v>#DIV/0!</v>
      </c>
      <c r="U138" s="268" t="e">
        <f t="shared" si="45"/>
        <v>#DIV/0!</v>
      </c>
      <c r="V138" s="269" t="e">
        <f t="shared" si="46"/>
        <v>#DIV/0!</v>
      </c>
      <c r="W138" s="270" t="e">
        <f t="shared" si="47"/>
        <v>#DIV/0!</v>
      </c>
      <c r="X138" s="270" t="e">
        <f t="shared" si="48"/>
        <v>#DIV/0!</v>
      </c>
      <c r="Y138" s="270" t="e">
        <f t="shared" si="53"/>
        <v>#DIV/0!</v>
      </c>
    </row>
    <row r="139" spans="1:25" ht="25.5" customHeight="1">
      <c r="A139" s="267">
        <v>30</v>
      </c>
      <c r="B139" s="212"/>
      <c r="C139" s="212"/>
      <c r="D139" s="268" t="e">
        <f>'2. Outdoor DSLAM'!H33</f>
        <v>#DIV/0!</v>
      </c>
      <c r="E139" s="268" t="e">
        <f>D139*'6. WEIGHT PER PRODUCT '!$C$11</f>
        <v>#DIV/0!</v>
      </c>
      <c r="F139" s="268" t="e">
        <f>D139*'6. WEIGHT PER PRODUCT '!$C$12</f>
        <v>#DIV/0!</v>
      </c>
      <c r="G139" s="268" t="e">
        <f>D139*'6. WEIGHT PER PRODUCT '!$C$13</f>
        <v>#DIV/0!</v>
      </c>
      <c r="H139" s="268" t="e">
        <f>D139*'6. WEIGHT PER PRODUCT '!$C$14</f>
        <v>#DIV/0!</v>
      </c>
      <c r="I139" s="268" t="e">
        <f>D139*'6. WEIGHT PER PRODUCT '!$C$15</f>
        <v>#DIV/0!</v>
      </c>
      <c r="J139" s="268" t="e">
        <f>D139*'6. WEIGHT PER PRODUCT '!$C$16</f>
        <v>#DIV/0!</v>
      </c>
      <c r="K139" s="268" t="e">
        <f>D139*'6. WEIGHT PER PRODUCT '!$C$17</f>
        <v>#DIV/0!</v>
      </c>
      <c r="L139" s="268" t="e">
        <f t="shared" si="49"/>
        <v>#DIV/0!</v>
      </c>
      <c r="M139" s="268" t="e">
        <f t="shared" si="50"/>
        <v>#DIV/0!</v>
      </c>
      <c r="N139" s="268" t="e">
        <f t="shared" si="51"/>
        <v>#DIV/0!</v>
      </c>
      <c r="O139" s="268" t="e">
        <f t="shared" si="52"/>
        <v>#DIV/0!</v>
      </c>
      <c r="P139" s="268" t="e">
        <f t="shared" si="40"/>
        <v>#DIV/0!</v>
      </c>
      <c r="Q139" s="268" t="e">
        <f t="shared" si="41"/>
        <v>#DIV/0!</v>
      </c>
      <c r="R139" s="268" t="e">
        <f t="shared" si="42"/>
        <v>#DIV/0!</v>
      </c>
      <c r="S139" s="268" t="e">
        <f t="shared" si="43"/>
        <v>#DIV/0!</v>
      </c>
      <c r="T139" s="268" t="e">
        <f t="shared" si="44"/>
        <v>#DIV/0!</v>
      </c>
      <c r="U139" s="268" t="e">
        <f t="shared" si="45"/>
        <v>#DIV/0!</v>
      </c>
      <c r="V139" s="269" t="e">
        <f t="shared" si="46"/>
        <v>#DIV/0!</v>
      </c>
      <c r="W139" s="270" t="e">
        <f t="shared" si="47"/>
        <v>#DIV/0!</v>
      </c>
      <c r="X139" s="270" t="e">
        <f t="shared" si="48"/>
        <v>#DIV/0!</v>
      </c>
      <c r="Y139" s="270" t="e">
        <f t="shared" si="53"/>
        <v>#DIV/0!</v>
      </c>
    </row>
    <row r="140" spans="1:25" ht="25.5" customHeight="1">
      <c r="A140" s="267">
        <v>31</v>
      </c>
      <c r="B140" s="212"/>
      <c r="C140" s="212"/>
      <c r="D140" s="268" t="e">
        <f>'2. Outdoor DSLAM'!H34</f>
        <v>#DIV/0!</v>
      </c>
      <c r="E140" s="268" t="e">
        <f>D140*'6. WEIGHT PER PRODUCT '!$C$11</f>
        <v>#DIV/0!</v>
      </c>
      <c r="F140" s="268" t="e">
        <f>D140*'6. WEIGHT PER PRODUCT '!$C$12</f>
        <v>#DIV/0!</v>
      </c>
      <c r="G140" s="268" t="e">
        <f>D140*'6. WEIGHT PER PRODUCT '!$C$13</f>
        <v>#DIV/0!</v>
      </c>
      <c r="H140" s="268" t="e">
        <f>D140*'6. WEIGHT PER PRODUCT '!$C$14</f>
        <v>#DIV/0!</v>
      </c>
      <c r="I140" s="268" t="e">
        <f>D140*'6. WEIGHT PER PRODUCT '!$C$15</f>
        <v>#DIV/0!</v>
      </c>
      <c r="J140" s="268" t="e">
        <f>D140*'6. WEIGHT PER PRODUCT '!$C$16</f>
        <v>#DIV/0!</v>
      </c>
      <c r="K140" s="268" t="e">
        <f>D140*'6. WEIGHT PER PRODUCT '!$C$17</f>
        <v>#DIV/0!</v>
      </c>
      <c r="L140" s="268" t="e">
        <f t="shared" si="49"/>
        <v>#DIV/0!</v>
      </c>
      <c r="M140" s="268" t="e">
        <f t="shared" si="50"/>
        <v>#DIV/0!</v>
      </c>
      <c r="N140" s="268" t="e">
        <f t="shared" si="51"/>
        <v>#DIV/0!</v>
      </c>
      <c r="O140" s="268" t="e">
        <f t="shared" si="52"/>
        <v>#DIV/0!</v>
      </c>
      <c r="P140" s="268" t="e">
        <f t="shared" si="40"/>
        <v>#DIV/0!</v>
      </c>
      <c r="Q140" s="268" t="e">
        <f t="shared" si="41"/>
        <v>#DIV/0!</v>
      </c>
      <c r="R140" s="268" t="e">
        <f t="shared" si="42"/>
        <v>#DIV/0!</v>
      </c>
      <c r="S140" s="268" t="e">
        <f t="shared" si="43"/>
        <v>#DIV/0!</v>
      </c>
      <c r="T140" s="268" t="e">
        <f t="shared" si="44"/>
        <v>#DIV/0!</v>
      </c>
      <c r="U140" s="268" t="e">
        <f t="shared" si="45"/>
        <v>#DIV/0!</v>
      </c>
      <c r="V140" s="269" t="e">
        <f t="shared" si="46"/>
        <v>#DIV/0!</v>
      </c>
      <c r="W140" s="270" t="e">
        <f t="shared" si="47"/>
        <v>#DIV/0!</v>
      </c>
      <c r="X140" s="270" t="e">
        <f t="shared" si="48"/>
        <v>#DIV/0!</v>
      </c>
      <c r="Y140" s="270" t="e">
        <f t="shared" si="53"/>
        <v>#DIV/0!</v>
      </c>
    </row>
    <row r="141" spans="1:25" ht="25.5" customHeight="1">
      <c r="A141" s="267">
        <v>32</v>
      </c>
      <c r="B141" s="212"/>
      <c r="C141" s="212"/>
      <c r="D141" s="268" t="e">
        <f>'2. Outdoor DSLAM'!H35</f>
        <v>#DIV/0!</v>
      </c>
      <c r="E141" s="268" t="e">
        <f>D141*'6. WEIGHT PER PRODUCT '!$C$11</f>
        <v>#DIV/0!</v>
      </c>
      <c r="F141" s="268" t="e">
        <f>D141*'6. WEIGHT PER PRODUCT '!$C$12</f>
        <v>#DIV/0!</v>
      </c>
      <c r="G141" s="268" t="e">
        <f>D141*'6. WEIGHT PER PRODUCT '!$C$13</f>
        <v>#DIV/0!</v>
      </c>
      <c r="H141" s="268" t="e">
        <f>D141*'6. WEIGHT PER PRODUCT '!$C$14</f>
        <v>#DIV/0!</v>
      </c>
      <c r="I141" s="268" t="e">
        <f>D141*'6. WEIGHT PER PRODUCT '!$C$15</f>
        <v>#DIV/0!</v>
      </c>
      <c r="J141" s="268" t="e">
        <f>D141*'6. WEIGHT PER PRODUCT '!$C$16</f>
        <v>#DIV/0!</v>
      </c>
      <c r="K141" s="268" t="e">
        <f>D141*'6. WEIGHT PER PRODUCT '!$C$17</f>
        <v>#DIV/0!</v>
      </c>
      <c r="L141" s="268" t="e">
        <f t="shared" si="49"/>
        <v>#DIV/0!</v>
      </c>
      <c r="M141" s="268" t="e">
        <f t="shared" si="50"/>
        <v>#DIV/0!</v>
      </c>
      <c r="N141" s="268" t="e">
        <f t="shared" si="51"/>
        <v>#DIV/0!</v>
      </c>
      <c r="O141" s="268" t="e">
        <f t="shared" si="52"/>
        <v>#DIV/0!</v>
      </c>
      <c r="P141" s="268" t="e">
        <f t="shared" si="40"/>
        <v>#DIV/0!</v>
      </c>
      <c r="Q141" s="268" t="e">
        <f t="shared" si="41"/>
        <v>#DIV/0!</v>
      </c>
      <c r="R141" s="268" t="e">
        <f t="shared" si="42"/>
        <v>#DIV/0!</v>
      </c>
      <c r="S141" s="268" t="e">
        <f t="shared" si="43"/>
        <v>#DIV/0!</v>
      </c>
      <c r="T141" s="268" t="e">
        <f t="shared" si="44"/>
        <v>#DIV/0!</v>
      </c>
      <c r="U141" s="268" t="e">
        <f t="shared" si="45"/>
        <v>#DIV/0!</v>
      </c>
      <c r="V141" s="269" t="e">
        <f t="shared" si="46"/>
        <v>#DIV/0!</v>
      </c>
      <c r="W141" s="270" t="e">
        <f t="shared" si="47"/>
        <v>#DIV/0!</v>
      </c>
      <c r="X141" s="270" t="e">
        <f t="shared" si="48"/>
        <v>#DIV/0!</v>
      </c>
      <c r="Y141" s="270" t="e">
        <f t="shared" si="53"/>
        <v>#DIV/0!</v>
      </c>
    </row>
    <row r="142" spans="1:25" ht="25.5" customHeight="1">
      <c r="A142" s="267">
        <v>33</v>
      </c>
      <c r="B142" s="212"/>
      <c r="C142" s="212"/>
      <c r="D142" s="268" t="e">
        <f>'2. Outdoor DSLAM'!H36</f>
        <v>#DIV/0!</v>
      </c>
      <c r="E142" s="268" t="e">
        <f>D142*'6. WEIGHT PER PRODUCT '!$C$11</f>
        <v>#DIV/0!</v>
      </c>
      <c r="F142" s="268" t="e">
        <f>D142*'6. WEIGHT PER PRODUCT '!$C$12</f>
        <v>#DIV/0!</v>
      </c>
      <c r="G142" s="268" t="e">
        <f>D142*'6. WEIGHT PER PRODUCT '!$C$13</f>
        <v>#DIV/0!</v>
      </c>
      <c r="H142" s="268" t="e">
        <f>D142*'6. WEIGHT PER PRODUCT '!$C$14</f>
        <v>#DIV/0!</v>
      </c>
      <c r="I142" s="268" t="e">
        <f>D142*'6. WEIGHT PER PRODUCT '!$C$15</f>
        <v>#DIV/0!</v>
      </c>
      <c r="J142" s="268" t="e">
        <f>D142*'6. WEIGHT PER PRODUCT '!$C$16</f>
        <v>#DIV/0!</v>
      </c>
      <c r="K142" s="268" t="e">
        <f>D142*'6. WEIGHT PER PRODUCT '!$C$17</f>
        <v>#DIV/0!</v>
      </c>
      <c r="L142" s="268" t="e">
        <f t="shared" si="49"/>
        <v>#DIV/0!</v>
      </c>
      <c r="M142" s="268" t="e">
        <f t="shared" si="50"/>
        <v>#DIV/0!</v>
      </c>
      <c r="N142" s="268" t="e">
        <f t="shared" si="51"/>
        <v>#DIV/0!</v>
      </c>
      <c r="O142" s="268" t="e">
        <f t="shared" si="52"/>
        <v>#DIV/0!</v>
      </c>
      <c r="P142" s="268" t="e">
        <f t="shared" si="40"/>
        <v>#DIV/0!</v>
      </c>
      <c r="Q142" s="268" t="e">
        <f t="shared" si="41"/>
        <v>#DIV/0!</v>
      </c>
      <c r="R142" s="268" t="e">
        <f t="shared" si="42"/>
        <v>#DIV/0!</v>
      </c>
      <c r="S142" s="268" t="e">
        <f t="shared" si="43"/>
        <v>#DIV/0!</v>
      </c>
      <c r="T142" s="268" t="e">
        <f t="shared" si="44"/>
        <v>#DIV/0!</v>
      </c>
      <c r="U142" s="268" t="e">
        <f t="shared" si="45"/>
        <v>#DIV/0!</v>
      </c>
      <c r="V142" s="269" t="e">
        <f t="shared" si="46"/>
        <v>#DIV/0!</v>
      </c>
      <c r="W142" s="270" t="e">
        <f t="shared" si="47"/>
        <v>#DIV/0!</v>
      </c>
      <c r="X142" s="270" t="e">
        <f t="shared" si="48"/>
        <v>#DIV/0!</v>
      </c>
      <c r="Y142" s="270" t="e">
        <f t="shared" si="53"/>
        <v>#DIV/0!</v>
      </c>
    </row>
    <row r="143" spans="1:25" ht="25.5" customHeight="1">
      <c r="A143" s="267">
        <v>34</v>
      </c>
      <c r="B143" s="212"/>
      <c r="C143" s="212"/>
      <c r="D143" s="268" t="e">
        <f>'2. Outdoor DSLAM'!H37</f>
        <v>#DIV/0!</v>
      </c>
      <c r="E143" s="268" t="e">
        <f>D143*'6. WEIGHT PER PRODUCT '!$C$11</f>
        <v>#DIV/0!</v>
      </c>
      <c r="F143" s="268" t="e">
        <f>D143*'6. WEIGHT PER PRODUCT '!$C$12</f>
        <v>#DIV/0!</v>
      </c>
      <c r="G143" s="268" t="e">
        <f>D143*'6. WEIGHT PER PRODUCT '!$C$13</f>
        <v>#DIV/0!</v>
      </c>
      <c r="H143" s="268" t="e">
        <f>D143*'6. WEIGHT PER PRODUCT '!$C$14</f>
        <v>#DIV/0!</v>
      </c>
      <c r="I143" s="268" t="e">
        <f>D143*'6. WEIGHT PER PRODUCT '!$C$15</f>
        <v>#DIV/0!</v>
      </c>
      <c r="J143" s="268" t="e">
        <f>D143*'6. WEIGHT PER PRODUCT '!$C$16</f>
        <v>#DIV/0!</v>
      </c>
      <c r="K143" s="268" t="e">
        <f>D143*'6. WEIGHT PER PRODUCT '!$C$17</f>
        <v>#DIV/0!</v>
      </c>
      <c r="L143" s="268" t="e">
        <f t="shared" si="49"/>
        <v>#DIV/0!</v>
      </c>
      <c r="M143" s="268" t="e">
        <f t="shared" si="50"/>
        <v>#DIV/0!</v>
      </c>
      <c r="N143" s="268" t="e">
        <f t="shared" si="51"/>
        <v>#DIV/0!</v>
      </c>
      <c r="O143" s="268" t="e">
        <f t="shared" si="52"/>
        <v>#DIV/0!</v>
      </c>
      <c r="P143" s="268" t="e">
        <f t="shared" si="40"/>
        <v>#DIV/0!</v>
      </c>
      <c r="Q143" s="268" t="e">
        <f t="shared" si="41"/>
        <v>#DIV/0!</v>
      </c>
      <c r="R143" s="268" t="e">
        <f t="shared" si="42"/>
        <v>#DIV/0!</v>
      </c>
      <c r="S143" s="268" t="e">
        <f t="shared" si="43"/>
        <v>#DIV/0!</v>
      </c>
      <c r="T143" s="268" t="e">
        <f t="shared" si="44"/>
        <v>#DIV/0!</v>
      </c>
      <c r="U143" s="268" t="e">
        <f t="shared" si="45"/>
        <v>#DIV/0!</v>
      </c>
      <c r="V143" s="269" t="e">
        <f t="shared" si="46"/>
        <v>#DIV/0!</v>
      </c>
      <c r="W143" s="270" t="e">
        <f t="shared" si="47"/>
        <v>#DIV/0!</v>
      </c>
      <c r="X143" s="270" t="e">
        <f t="shared" si="48"/>
        <v>#DIV/0!</v>
      </c>
      <c r="Y143" s="270" t="e">
        <f t="shared" si="53"/>
        <v>#DIV/0!</v>
      </c>
    </row>
    <row r="144" spans="1:25" ht="25.5" customHeight="1">
      <c r="A144" s="267">
        <v>35</v>
      </c>
      <c r="B144" s="212"/>
      <c r="C144" s="212"/>
      <c r="D144" s="268" t="e">
        <f>'2. Outdoor DSLAM'!H38</f>
        <v>#DIV/0!</v>
      </c>
      <c r="E144" s="268" t="e">
        <f>D144*'6. WEIGHT PER PRODUCT '!$C$11</f>
        <v>#DIV/0!</v>
      </c>
      <c r="F144" s="268" t="e">
        <f>D144*'6. WEIGHT PER PRODUCT '!$C$12</f>
        <v>#DIV/0!</v>
      </c>
      <c r="G144" s="268" t="e">
        <f>D144*'6. WEIGHT PER PRODUCT '!$C$13</f>
        <v>#DIV/0!</v>
      </c>
      <c r="H144" s="268" t="e">
        <f>D144*'6. WEIGHT PER PRODUCT '!$C$14</f>
        <v>#DIV/0!</v>
      </c>
      <c r="I144" s="268" t="e">
        <f>D144*'6. WEIGHT PER PRODUCT '!$C$15</f>
        <v>#DIV/0!</v>
      </c>
      <c r="J144" s="268" t="e">
        <f>D144*'6. WEIGHT PER PRODUCT '!$C$16</f>
        <v>#DIV/0!</v>
      </c>
      <c r="K144" s="268" t="e">
        <f>D144*'6. WEIGHT PER PRODUCT '!$C$17</f>
        <v>#DIV/0!</v>
      </c>
      <c r="L144" s="268" t="e">
        <f t="shared" si="49"/>
        <v>#DIV/0!</v>
      </c>
      <c r="M144" s="268" t="e">
        <f t="shared" si="50"/>
        <v>#DIV/0!</v>
      </c>
      <c r="N144" s="268" t="e">
        <f t="shared" si="51"/>
        <v>#DIV/0!</v>
      </c>
      <c r="O144" s="268" t="e">
        <f t="shared" si="52"/>
        <v>#DIV/0!</v>
      </c>
      <c r="P144" s="268" t="e">
        <f t="shared" si="40"/>
        <v>#DIV/0!</v>
      </c>
      <c r="Q144" s="268" t="e">
        <f t="shared" si="41"/>
        <v>#DIV/0!</v>
      </c>
      <c r="R144" s="268" t="e">
        <f t="shared" si="42"/>
        <v>#DIV/0!</v>
      </c>
      <c r="S144" s="268" t="e">
        <f t="shared" si="43"/>
        <v>#DIV/0!</v>
      </c>
      <c r="T144" s="268" t="e">
        <f t="shared" si="44"/>
        <v>#DIV/0!</v>
      </c>
      <c r="U144" s="268" t="e">
        <f t="shared" si="45"/>
        <v>#DIV/0!</v>
      </c>
      <c r="V144" s="269" t="e">
        <f t="shared" si="46"/>
        <v>#DIV/0!</v>
      </c>
      <c r="W144" s="270" t="e">
        <f t="shared" si="47"/>
        <v>#DIV/0!</v>
      </c>
      <c r="X144" s="270" t="e">
        <f t="shared" si="48"/>
        <v>#DIV/0!</v>
      </c>
      <c r="Y144" s="270" t="e">
        <f t="shared" si="53"/>
        <v>#DIV/0!</v>
      </c>
    </row>
    <row r="145" spans="1:25" ht="25.5" customHeight="1">
      <c r="A145" s="267">
        <v>36</v>
      </c>
      <c r="B145" s="212"/>
      <c r="C145" s="212"/>
      <c r="D145" s="268" t="e">
        <f>'2. Outdoor DSLAM'!H39</f>
        <v>#DIV/0!</v>
      </c>
      <c r="E145" s="268" t="e">
        <f>D145*'6. WEIGHT PER PRODUCT '!$C$11</f>
        <v>#DIV/0!</v>
      </c>
      <c r="F145" s="268" t="e">
        <f>D145*'6. WEIGHT PER PRODUCT '!$C$12</f>
        <v>#DIV/0!</v>
      </c>
      <c r="G145" s="268" t="e">
        <f>D145*'6. WEIGHT PER PRODUCT '!$C$13</f>
        <v>#DIV/0!</v>
      </c>
      <c r="H145" s="268" t="e">
        <f>D145*'6. WEIGHT PER PRODUCT '!$C$14</f>
        <v>#DIV/0!</v>
      </c>
      <c r="I145" s="268" t="e">
        <f>D145*'6. WEIGHT PER PRODUCT '!$C$15</f>
        <v>#DIV/0!</v>
      </c>
      <c r="J145" s="268" t="e">
        <f>D145*'6. WEIGHT PER PRODUCT '!$C$16</f>
        <v>#DIV/0!</v>
      </c>
      <c r="K145" s="268" t="e">
        <f>D145*'6. WEIGHT PER PRODUCT '!$C$17</f>
        <v>#DIV/0!</v>
      </c>
      <c r="L145" s="268" t="e">
        <f t="shared" si="49"/>
        <v>#DIV/0!</v>
      </c>
      <c r="M145" s="268" t="e">
        <f t="shared" si="50"/>
        <v>#DIV/0!</v>
      </c>
      <c r="N145" s="268" t="e">
        <f t="shared" si="51"/>
        <v>#DIV/0!</v>
      </c>
      <c r="O145" s="268" t="e">
        <f t="shared" si="52"/>
        <v>#DIV/0!</v>
      </c>
      <c r="P145" s="268" t="e">
        <f t="shared" si="40"/>
        <v>#DIV/0!</v>
      </c>
      <c r="Q145" s="268" t="e">
        <f t="shared" si="41"/>
        <v>#DIV/0!</v>
      </c>
      <c r="R145" s="268" t="e">
        <f t="shared" si="42"/>
        <v>#DIV/0!</v>
      </c>
      <c r="S145" s="268" t="e">
        <f t="shared" si="43"/>
        <v>#DIV/0!</v>
      </c>
      <c r="T145" s="268" t="e">
        <f t="shared" si="44"/>
        <v>#DIV/0!</v>
      </c>
      <c r="U145" s="268" t="e">
        <f t="shared" si="45"/>
        <v>#DIV/0!</v>
      </c>
      <c r="V145" s="269" t="e">
        <f t="shared" si="46"/>
        <v>#DIV/0!</v>
      </c>
      <c r="W145" s="270" t="e">
        <f t="shared" si="47"/>
        <v>#DIV/0!</v>
      </c>
      <c r="X145" s="270" t="e">
        <f t="shared" si="48"/>
        <v>#DIV/0!</v>
      </c>
      <c r="Y145" s="270" t="e">
        <f t="shared" si="53"/>
        <v>#DIV/0!</v>
      </c>
    </row>
    <row r="146" spans="1:25" ht="25.5" customHeight="1">
      <c r="A146" s="267">
        <v>37</v>
      </c>
      <c r="B146" s="212"/>
      <c r="C146" s="212"/>
      <c r="D146" s="268" t="e">
        <f>'2. Outdoor DSLAM'!H40</f>
        <v>#DIV/0!</v>
      </c>
      <c r="E146" s="268" t="e">
        <f>D146*'6. WEIGHT PER PRODUCT '!$C$11</f>
        <v>#DIV/0!</v>
      </c>
      <c r="F146" s="268" t="e">
        <f>D146*'6. WEIGHT PER PRODUCT '!$C$12</f>
        <v>#DIV/0!</v>
      </c>
      <c r="G146" s="268" t="e">
        <f>D146*'6. WEIGHT PER PRODUCT '!$C$13</f>
        <v>#DIV/0!</v>
      </c>
      <c r="H146" s="268" t="e">
        <f>D146*'6. WEIGHT PER PRODUCT '!$C$14</f>
        <v>#DIV/0!</v>
      </c>
      <c r="I146" s="268" t="e">
        <f>D146*'6. WEIGHT PER PRODUCT '!$C$15</f>
        <v>#DIV/0!</v>
      </c>
      <c r="J146" s="268" t="e">
        <f>D146*'6. WEIGHT PER PRODUCT '!$C$16</f>
        <v>#DIV/0!</v>
      </c>
      <c r="K146" s="268" t="e">
        <f>D146*'6. WEIGHT PER PRODUCT '!$C$17</f>
        <v>#DIV/0!</v>
      </c>
      <c r="L146" s="268" t="e">
        <f t="shared" si="49"/>
        <v>#DIV/0!</v>
      </c>
      <c r="M146" s="268" t="e">
        <f t="shared" si="50"/>
        <v>#DIV/0!</v>
      </c>
      <c r="N146" s="268" t="e">
        <f t="shared" si="51"/>
        <v>#DIV/0!</v>
      </c>
      <c r="O146" s="268" t="e">
        <f t="shared" si="52"/>
        <v>#DIV/0!</v>
      </c>
      <c r="P146" s="268" t="e">
        <f t="shared" si="40"/>
        <v>#DIV/0!</v>
      </c>
      <c r="Q146" s="268" t="e">
        <f t="shared" si="41"/>
        <v>#DIV/0!</v>
      </c>
      <c r="R146" s="268" t="e">
        <f t="shared" si="42"/>
        <v>#DIV/0!</v>
      </c>
      <c r="S146" s="268" t="e">
        <f t="shared" si="43"/>
        <v>#DIV/0!</v>
      </c>
      <c r="T146" s="268" t="e">
        <f t="shared" si="44"/>
        <v>#DIV/0!</v>
      </c>
      <c r="U146" s="268" t="e">
        <f t="shared" si="45"/>
        <v>#DIV/0!</v>
      </c>
      <c r="V146" s="269" t="e">
        <f t="shared" si="46"/>
        <v>#DIV/0!</v>
      </c>
      <c r="W146" s="270" t="e">
        <f t="shared" si="47"/>
        <v>#DIV/0!</v>
      </c>
      <c r="X146" s="270" t="e">
        <f t="shared" si="48"/>
        <v>#DIV/0!</v>
      </c>
      <c r="Y146" s="270" t="e">
        <f t="shared" si="53"/>
        <v>#DIV/0!</v>
      </c>
    </row>
    <row r="147" spans="1:25" ht="25.5" customHeight="1">
      <c r="A147" s="267">
        <v>38</v>
      </c>
      <c r="B147" s="212"/>
      <c r="C147" s="212"/>
      <c r="D147" s="268" t="e">
        <f>'2. Outdoor DSLAM'!H41</f>
        <v>#DIV/0!</v>
      </c>
      <c r="E147" s="268" t="e">
        <f>D147*'6. WEIGHT PER PRODUCT '!$C$11</f>
        <v>#DIV/0!</v>
      </c>
      <c r="F147" s="268" t="e">
        <f>D147*'6. WEIGHT PER PRODUCT '!$C$12</f>
        <v>#DIV/0!</v>
      </c>
      <c r="G147" s="268" t="e">
        <f>D147*'6. WEIGHT PER PRODUCT '!$C$13</f>
        <v>#DIV/0!</v>
      </c>
      <c r="H147" s="268" t="e">
        <f>D147*'6. WEIGHT PER PRODUCT '!$C$14</f>
        <v>#DIV/0!</v>
      </c>
      <c r="I147" s="268" t="e">
        <f>D147*'6. WEIGHT PER PRODUCT '!$C$15</f>
        <v>#DIV/0!</v>
      </c>
      <c r="J147" s="268" t="e">
        <f>D147*'6. WEIGHT PER PRODUCT '!$C$16</f>
        <v>#DIV/0!</v>
      </c>
      <c r="K147" s="268" t="e">
        <f>D147*'6. WEIGHT PER PRODUCT '!$C$17</f>
        <v>#DIV/0!</v>
      </c>
      <c r="L147" s="268" t="e">
        <f t="shared" si="49"/>
        <v>#DIV/0!</v>
      </c>
      <c r="M147" s="268" t="e">
        <f t="shared" si="50"/>
        <v>#DIV/0!</v>
      </c>
      <c r="N147" s="268" t="e">
        <f t="shared" si="51"/>
        <v>#DIV/0!</v>
      </c>
      <c r="O147" s="268" t="e">
        <f t="shared" si="52"/>
        <v>#DIV/0!</v>
      </c>
      <c r="P147" s="268" t="e">
        <f t="shared" si="40"/>
        <v>#DIV/0!</v>
      </c>
      <c r="Q147" s="268" t="e">
        <f t="shared" si="41"/>
        <v>#DIV/0!</v>
      </c>
      <c r="R147" s="268" t="e">
        <f t="shared" si="42"/>
        <v>#DIV/0!</v>
      </c>
      <c r="S147" s="268" t="e">
        <f t="shared" si="43"/>
        <v>#DIV/0!</v>
      </c>
      <c r="T147" s="268" t="e">
        <f t="shared" si="44"/>
        <v>#DIV/0!</v>
      </c>
      <c r="U147" s="268" t="e">
        <f t="shared" si="45"/>
        <v>#DIV/0!</v>
      </c>
      <c r="V147" s="269" t="e">
        <f t="shared" si="46"/>
        <v>#DIV/0!</v>
      </c>
      <c r="W147" s="270" t="e">
        <f t="shared" si="47"/>
        <v>#DIV/0!</v>
      </c>
      <c r="X147" s="270" t="e">
        <f t="shared" si="48"/>
        <v>#DIV/0!</v>
      </c>
      <c r="Y147" s="270" t="e">
        <f t="shared" si="53"/>
        <v>#DIV/0!</v>
      </c>
    </row>
    <row r="148" spans="1:25" ht="25.5" customHeight="1">
      <c r="A148" s="267">
        <v>39</v>
      </c>
      <c r="B148" s="212"/>
      <c r="C148" s="212"/>
      <c r="D148" s="268" t="e">
        <f>'2. Outdoor DSLAM'!H42</f>
        <v>#DIV/0!</v>
      </c>
      <c r="E148" s="268" t="e">
        <f>D148*'6. WEIGHT PER PRODUCT '!$C$11</f>
        <v>#DIV/0!</v>
      </c>
      <c r="F148" s="268" t="e">
        <f>D148*'6. WEIGHT PER PRODUCT '!$C$12</f>
        <v>#DIV/0!</v>
      </c>
      <c r="G148" s="268" t="e">
        <f>D148*'6. WEIGHT PER PRODUCT '!$C$13</f>
        <v>#DIV/0!</v>
      </c>
      <c r="H148" s="268" t="e">
        <f>D148*'6. WEIGHT PER PRODUCT '!$C$14</f>
        <v>#DIV/0!</v>
      </c>
      <c r="I148" s="268" t="e">
        <f>D148*'6. WEIGHT PER PRODUCT '!$C$15</f>
        <v>#DIV/0!</v>
      </c>
      <c r="J148" s="268" t="e">
        <f>D148*'6. WEIGHT PER PRODUCT '!$C$16</f>
        <v>#DIV/0!</v>
      </c>
      <c r="K148" s="268" t="e">
        <f>D148*'6. WEIGHT PER PRODUCT '!$C$17</f>
        <v>#DIV/0!</v>
      </c>
      <c r="L148" s="268" t="e">
        <f t="shared" si="49"/>
        <v>#DIV/0!</v>
      </c>
      <c r="M148" s="268" t="e">
        <f t="shared" si="50"/>
        <v>#DIV/0!</v>
      </c>
      <c r="N148" s="268" t="e">
        <f t="shared" si="51"/>
        <v>#DIV/0!</v>
      </c>
      <c r="O148" s="268" t="e">
        <f t="shared" si="52"/>
        <v>#DIV/0!</v>
      </c>
      <c r="P148" s="268" t="e">
        <f t="shared" si="40"/>
        <v>#DIV/0!</v>
      </c>
      <c r="Q148" s="268" t="e">
        <f t="shared" si="41"/>
        <v>#DIV/0!</v>
      </c>
      <c r="R148" s="268" t="e">
        <f t="shared" si="42"/>
        <v>#DIV/0!</v>
      </c>
      <c r="S148" s="268" t="e">
        <f t="shared" si="43"/>
        <v>#DIV/0!</v>
      </c>
      <c r="T148" s="268" t="e">
        <f t="shared" si="44"/>
        <v>#DIV/0!</v>
      </c>
      <c r="U148" s="268" t="e">
        <f t="shared" si="45"/>
        <v>#DIV/0!</v>
      </c>
      <c r="V148" s="269" t="e">
        <f t="shared" si="46"/>
        <v>#DIV/0!</v>
      </c>
      <c r="W148" s="270" t="e">
        <f t="shared" si="47"/>
        <v>#DIV/0!</v>
      </c>
      <c r="X148" s="270" t="e">
        <f t="shared" si="48"/>
        <v>#DIV/0!</v>
      </c>
      <c r="Y148" s="270" t="e">
        <f t="shared" si="53"/>
        <v>#DIV/0!</v>
      </c>
    </row>
    <row r="149" spans="1:25" ht="25.5" customHeight="1">
      <c r="A149" s="267">
        <v>40</v>
      </c>
      <c r="B149" s="212"/>
      <c r="C149" s="212"/>
      <c r="D149" s="268" t="e">
        <f>'2. Outdoor DSLAM'!H43</f>
        <v>#DIV/0!</v>
      </c>
      <c r="E149" s="268" t="e">
        <f>D149*'6. WEIGHT PER PRODUCT '!$C$11</f>
        <v>#DIV/0!</v>
      </c>
      <c r="F149" s="268" t="e">
        <f>D149*'6. WEIGHT PER PRODUCT '!$C$12</f>
        <v>#DIV/0!</v>
      </c>
      <c r="G149" s="268" t="e">
        <f>D149*'6. WEIGHT PER PRODUCT '!$C$13</f>
        <v>#DIV/0!</v>
      </c>
      <c r="H149" s="268" t="e">
        <f>D149*'6. WEIGHT PER PRODUCT '!$C$14</f>
        <v>#DIV/0!</v>
      </c>
      <c r="I149" s="268" t="e">
        <f>D149*'6. WEIGHT PER PRODUCT '!$C$15</f>
        <v>#DIV/0!</v>
      </c>
      <c r="J149" s="268" t="e">
        <f>D149*'6. WEIGHT PER PRODUCT '!$C$16</f>
        <v>#DIV/0!</v>
      </c>
      <c r="K149" s="268" t="e">
        <f>D149*'6. WEIGHT PER PRODUCT '!$C$17</f>
        <v>#DIV/0!</v>
      </c>
      <c r="L149" s="268" t="e">
        <f t="shared" si="49"/>
        <v>#DIV/0!</v>
      </c>
      <c r="M149" s="268" t="e">
        <f t="shared" si="50"/>
        <v>#DIV/0!</v>
      </c>
      <c r="N149" s="268" t="e">
        <f t="shared" si="51"/>
        <v>#DIV/0!</v>
      </c>
      <c r="O149" s="268" t="e">
        <f t="shared" si="52"/>
        <v>#DIV/0!</v>
      </c>
      <c r="P149" s="268" t="e">
        <f t="shared" si="40"/>
        <v>#DIV/0!</v>
      </c>
      <c r="Q149" s="268" t="e">
        <f t="shared" si="41"/>
        <v>#DIV/0!</v>
      </c>
      <c r="R149" s="268" t="e">
        <f t="shared" si="42"/>
        <v>#DIV/0!</v>
      </c>
      <c r="S149" s="268" t="e">
        <f t="shared" si="43"/>
        <v>#DIV/0!</v>
      </c>
      <c r="T149" s="268" t="e">
        <f t="shared" si="44"/>
        <v>#DIV/0!</v>
      </c>
      <c r="U149" s="268" t="e">
        <f t="shared" si="45"/>
        <v>#DIV/0!</v>
      </c>
      <c r="V149" s="269" t="e">
        <f t="shared" si="46"/>
        <v>#DIV/0!</v>
      </c>
      <c r="W149" s="270" t="e">
        <f t="shared" si="47"/>
        <v>#DIV/0!</v>
      </c>
      <c r="X149" s="270" t="e">
        <f t="shared" si="48"/>
        <v>#DIV/0!</v>
      </c>
      <c r="Y149" s="270" t="e">
        <f t="shared" si="53"/>
        <v>#DIV/0!</v>
      </c>
    </row>
    <row r="150" spans="1:25" ht="25.5" customHeight="1">
      <c r="A150" s="267">
        <v>41</v>
      </c>
      <c r="B150" s="212"/>
      <c r="C150" s="212"/>
      <c r="D150" s="268" t="e">
        <f>'2. Outdoor DSLAM'!H44</f>
        <v>#DIV/0!</v>
      </c>
      <c r="E150" s="268" t="e">
        <f>D150*'6. WEIGHT PER PRODUCT '!$C$11</f>
        <v>#DIV/0!</v>
      </c>
      <c r="F150" s="268" t="e">
        <f>D150*'6. WEIGHT PER PRODUCT '!$C$12</f>
        <v>#DIV/0!</v>
      </c>
      <c r="G150" s="268" t="e">
        <f>D150*'6. WEIGHT PER PRODUCT '!$C$13</f>
        <v>#DIV/0!</v>
      </c>
      <c r="H150" s="268" t="e">
        <f>D150*'6. WEIGHT PER PRODUCT '!$C$14</f>
        <v>#DIV/0!</v>
      </c>
      <c r="I150" s="268" t="e">
        <f>D150*'6. WEIGHT PER PRODUCT '!$C$15</f>
        <v>#DIV/0!</v>
      </c>
      <c r="J150" s="268" t="e">
        <f>D150*'6. WEIGHT PER PRODUCT '!$C$16</f>
        <v>#DIV/0!</v>
      </c>
      <c r="K150" s="268" t="e">
        <f>D150*'6. WEIGHT PER PRODUCT '!$C$17</f>
        <v>#DIV/0!</v>
      </c>
      <c r="L150" s="268" t="e">
        <f t="shared" si="49"/>
        <v>#DIV/0!</v>
      </c>
      <c r="M150" s="268" t="e">
        <f t="shared" si="50"/>
        <v>#DIV/0!</v>
      </c>
      <c r="N150" s="268" t="e">
        <f t="shared" si="51"/>
        <v>#DIV/0!</v>
      </c>
      <c r="O150" s="268" t="e">
        <f t="shared" si="52"/>
        <v>#DIV/0!</v>
      </c>
      <c r="P150" s="268" t="e">
        <f t="shared" si="40"/>
        <v>#DIV/0!</v>
      </c>
      <c r="Q150" s="268" t="e">
        <f t="shared" si="41"/>
        <v>#DIV/0!</v>
      </c>
      <c r="R150" s="268" t="e">
        <f t="shared" si="42"/>
        <v>#DIV/0!</v>
      </c>
      <c r="S150" s="268" t="e">
        <f t="shared" si="43"/>
        <v>#DIV/0!</v>
      </c>
      <c r="T150" s="268" t="e">
        <f t="shared" si="44"/>
        <v>#DIV/0!</v>
      </c>
      <c r="U150" s="268" t="e">
        <f t="shared" si="45"/>
        <v>#DIV/0!</v>
      </c>
      <c r="V150" s="269" t="e">
        <f t="shared" si="46"/>
        <v>#DIV/0!</v>
      </c>
      <c r="W150" s="270" t="e">
        <f t="shared" si="47"/>
        <v>#DIV/0!</v>
      </c>
      <c r="X150" s="270" t="e">
        <f t="shared" si="48"/>
        <v>#DIV/0!</v>
      </c>
      <c r="Y150" s="270" t="e">
        <f t="shared" si="53"/>
        <v>#DIV/0!</v>
      </c>
    </row>
    <row r="151" spans="1:25" ht="25.5" customHeight="1">
      <c r="A151" s="267">
        <v>42</v>
      </c>
      <c r="B151" s="212"/>
      <c r="C151" s="212"/>
      <c r="D151" s="268" t="e">
        <f>'2. Outdoor DSLAM'!H45</f>
        <v>#DIV/0!</v>
      </c>
      <c r="E151" s="268" t="e">
        <f>D151*'6. WEIGHT PER PRODUCT '!$C$11</f>
        <v>#DIV/0!</v>
      </c>
      <c r="F151" s="268" t="e">
        <f>D151*'6. WEIGHT PER PRODUCT '!$C$12</f>
        <v>#DIV/0!</v>
      </c>
      <c r="G151" s="268" t="e">
        <f>D151*'6. WEIGHT PER PRODUCT '!$C$13</f>
        <v>#DIV/0!</v>
      </c>
      <c r="H151" s="268" t="e">
        <f>D151*'6. WEIGHT PER PRODUCT '!$C$14</f>
        <v>#DIV/0!</v>
      </c>
      <c r="I151" s="268" t="e">
        <f>D151*'6. WEIGHT PER PRODUCT '!$C$15</f>
        <v>#DIV/0!</v>
      </c>
      <c r="J151" s="268" t="e">
        <f>D151*'6. WEIGHT PER PRODUCT '!$C$16</f>
        <v>#DIV/0!</v>
      </c>
      <c r="K151" s="268" t="e">
        <f>D151*'6. WEIGHT PER PRODUCT '!$C$17</f>
        <v>#DIV/0!</v>
      </c>
      <c r="L151" s="268" t="e">
        <f>((E151*512)+(F151*1024)+(G151*2048)+(H151*4096)+(I151*2048)+(J151*4096)+(K151*8192))/1000</f>
        <v>#DIV/0!</v>
      </c>
      <c r="M151" s="268" t="e">
        <f t="shared" si="50"/>
        <v>#DIV/0!</v>
      </c>
      <c r="N151" s="268" t="e">
        <f t="shared" si="51"/>
        <v>#DIV/0!</v>
      </c>
      <c r="O151" s="268" t="e">
        <f t="shared" si="52"/>
        <v>#DIV/0!</v>
      </c>
      <c r="P151" s="268" t="e">
        <f t="shared" si="40"/>
        <v>#DIV/0!</v>
      </c>
      <c r="Q151" s="268" t="e">
        <f t="shared" si="41"/>
        <v>#DIV/0!</v>
      </c>
      <c r="R151" s="268" t="e">
        <f t="shared" si="42"/>
        <v>#DIV/0!</v>
      </c>
      <c r="S151" s="268" t="e">
        <f t="shared" si="43"/>
        <v>#DIV/0!</v>
      </c>
      <c r="T151" s="268" t="e">
        <f t="shared" si="44"/>
        <v>#DIV/0!</v>
      </c>
      <c r="U151" s="268" t="e">
        <f t="shared" si="45"/>
        <v>#DIV/0!</v>
      </c>
      <c r="V151" s="269" t="e">
        <f t="shared" si="46"/>
        <v>#DIV/0!</v>
      </c>
      <c r="W151" s="270" t="e">
        <f t="shared" si="47"/>
        <v>#DIV/0!</v>
      </c>
      <c r="X151" s="270" t="e">
        <f t="shared" si="48"/>
        <v>#DIV/0!</v>
      </c>
      <c r="Y151" s="270" t="e">
        <f t="shared" si="53"/>
        <v>#DIV/0!</v>
      </c>
    </row>
    <row r="152" spans="1:25" ht="25.5" customHeight="1">
      <c r="A152" s="267">
        <v>43</v>
      </c>
      <c r="B152" s="212"/>
      <c r="C152" s="212"/>
      <c r="D152" s="268" t="e">
        <f>'2. Outdoor DSLAM'!H46</f>
        <v>#DIV/0!</v>
      </c>
      <c r="E152" s="268" t="e">
        <f>D152*'6. WEIGHT PER PRODUCT '!$C$11</f>
        <v>#DIV/0!</v>
      </c>
      <c r="F152" s="268" t="e">
        <f>D152*'6. WEIGHT PER PRODUCT '!$C$12</f>
        <v>#DIV/0!</v>
      </c>
      <c r="G152" s="268" t="e">
        <f>D152*'6. WEIGHT PER PRODUCT '!$C$13</f>
        <v>#DIV/0!</v>
      </c>
      <c r="H152" s="268" t="e">
        <f>D152*'6. WEIGHT PER PRODUCT '!$C$14</f>
        <v>#DIV/0!</v>
      </c>
      <c r="I152" s="268" t="e">
        <f>D152*'6. WEIGHT PER PRODUCT '!$C$15</f>
        <v>#DIV/0!</v>
      </c>
      <c r="J152" s="268" t="e">
        <f>D152*'6. WEIGHT PER PRODUCT '!$C$16</f>
        <v>#DIV/0!</v>
      </c>
      <c r="K152" s="268" t="e">
        <f>D152*'6. WEIGHT PER PRODUCT '!$C$17</f>
        <v>#DIV/0!</v>
      </c>
      <c r="L152" s="268" t="e">
        <f t="shared" si="49"/>
        <v>#DIV/0!</v>
      </c>
      <c r="M152" s="268" t="e">
        <f t="shared" si="50"/>
        <v>#DIV/0!</v>
      </c>
      <c r="N152" s="268" t="e">
        <f t="shared" si="51"/>
        <v>#DIV/0!</v>
      </c>
      <c r="O152" s="268" t="e">
        <f t="shared" si="52"/>
        <v>#DIV/0!</v>
      </c>
      <c r="P152" s="268" t="e">
        <f t="shared" si="40"/>
        <v>#DIV/0!</v>
      </c>
      <c r="Q152" s="268" t="e">
        <f t="shared" si="41"/>
        <v>#DIV/0!</v>
      </c>
      <c r="R152" s="268" t="e">
        <f t="shared" si="42"/>
        <v>#DIV/0!</v>
      </c>
      <c r="S152" s="268" t="e">
        <f t="shared" si="43"/>
        <v>#DIV/0!</v>
      </c>
      <c r="T152" s="268" t="e">
        <f t="shared" si="44"/>
        <v>#DIV/0!</v>
      </c>
      <c r="U152" s="268" t="e">
        <f t="shared" si="45"/>
        <v>#DIV/0!</v>
      </c>
      <c r="V152" s="269" t="e">
        <f t="shared" si="46"/>
        <v>#DIV/0!</v>
      </c>
      <c r="W152" s="270" t="e">
        <f t="shared" si="47"/>
        <v>#DIV/0!</v>
      </c>
      <c r="X152" s="270" t="e">
        <f t="shared" si="48"/>
        <v>#DIV/0!</v>
      </c>
      <c r="Y152" s="270" t="e">
        <f t="shared" si="53"/>
        <v>#DIV/0!</v>
      </c>
    </row>
    <row r="153" spans="1:25" ht="25.5" customHeight="1">
      <c r="A153" s="267">
        <v>44</v>
      </c>
      <c r="B153" s="212"/>
      <c r="C153" s="212"/>
      <c r="D153" s="268" t="e">
        <f>'2. Outdoor DSLAM'!H47</f>
        <v>#DIV/0!</v>
      </c>
      <c r="E153" s="268" t="e">
        <f>D153*'6. WEIGHT PER PRODUCT '!$C$11</f>
        <v>#DIV/0!</v>
      </c>
      <c r="F153" s="268" t="e">
        <f>D153*'6. WEIGHT PER PRODUCT '!$C$12</f>
        <v>#DIV/0!</v>
      </c>
      <c r="G153" s="268" t="e">
        <f>D153*'6. WEIGHT PER PRODUCT '!$C$13</f>
        <v>#DIV/0!</v>
      </c>
      <c r="H153" s="268" t="e">
        <f>D153*'6. WEIGHT PER PRODUCT '!$C$14</f>
        <v>#DIV/0!</v>
      </c>
      <c r="I153" s="268" t="e">
        <f>D153*'6. WEIGHT PER PRODUCT '!$C$15</f>
        <v>#DIV/0!</v>
      </c>
      <c r="J153" s="268" t="e">
        <f>D153*'6. WEIGHT PER PRODUCT '!$C$16</f>
        <v>#DIV/0!</v>
      </c>
      <c r="K153" s="268" t="e">
        <f>D153*'6. WEIGHT PER PRODUCT '!$C$17</f>
        <v>#DIV/0!</v>
      </c>
      <c r="L153" s="268" t="e">
        <f t="shared" si="49"/>
        <v>#DIV/0!</v>
      </c>
      <c r="M153" s="268" t="e">
        <f t="shared" si="50"/>
        <v>#DIV/0!</v>
      </c>
      <c r="N153" s="268" t="e">
        <f t="shared" si="51"/>
        <v>#DIV/0!</v>
      </c>
      <c r="O153" s="268" t="e">
        <f t="shared" si="52"/>
        <v>#DIV/0!</v>
      </c>
      <c r="P153" s="268" t="e">
        <f t="shared" si="40"/>
        <v>#DIV/0!</v>
      </c>
      <c r="Q153" s="268" t="e">
        <f t="shared" si="41"/>
        <v>#DIV/0!</v>
      </c>
      <c r="R153" s="268" t="e">
        <f t="shared" si="42"/>
        <v>#DIV/0!</v>
      </c>
      <c r="S153" s="268" t="e">
        <f t="shared" si="43"/>
        <v>#DIV/0!</v>
      </c>
      <c r="T153" s="268" t="e">
        <f t="shared" si="44"/>
        <v>#DIV/0!</v>
      </c>
      <c r="U153" s="268" t="e">
        <f t="shared" si="45"/>
        <v>#DIV/0!</v>
      </c>
      <c r="V153" s="269" t="e">
        <f t="shared" si="46"/>
        <v>#DIV/0!</v>
      </c>
      <c r="W153" s="270" t="e">
        <f t="shared" si="47"/>
        <v>#DIV/0!</v>
      </c>
      <c r="X153" s="270" t="e">
        <f t="shared" si="48"/>
        <v>#DIV/0!</v>
      </c>
      <c r="Y153" s="270" t="e">
        <f t="shared" si="53"/>
        <v>#DIV/0!</v>
      </c>
    </row>
    <row r="154" spans="1:25" ht="25.5" customHeight="1">
      <c r="A154" s="267">
        <v>45</v>
      </c>
      <c r="B154" s="212"/>
      <c r="C154" s="212"/>
      <c r="D154" s="268" t="e">
        <f>'2. Outdoor DSLAM'!H48</f>
        <v>#DIV/0!</v>
      </c>
      <c r="E154" s="268" t="e">
        <f>D154*'6. WEIGHT PER PRODUCT '!$C$11</f>
        <v>#DIV/0!</v>
      </c>
      <c r="F154" s="268" t="e">
        <f>D154*'6. WEIGHT PER PRODUCT '!$C$12</f>
        <v>#DIV/0!</v>
      </c>
      <c r="G154" s="268" t="e">
        <f>D154*'6. WEIGHT PER PRODUCT '!$C$13</f>
        <v>#DIV/0!</v>
      </c>
      <c r="H154" s="268" t="e">
        <f>D154*'6. WEIGHT PER PRODUCT '!$C$14</f>
        <v>#DIV/0!</v>
      </c>
      <c r="I154" s="268" t="e">
        <f>D154*'6. WEIGHT PER PRODUCT '!$C$15</f>
        <v>#DIV/0!</v>
      </c>
      <c r="J154" s="268" t="e">
        <f>D154*'6. WEIGHT PER PRODUCT '!$C$16</f>
        <v>#DIV/0!</v>
      </c>
      <c r="K154" s="268" t="e">
        <f>D154*'6. WEIGHT PER PRODUCT '!$C$17</f>
        <v>#DIV/0!</v>
      </c>
      <c r="L154" s="268" t="e">
        <f t="shared" si="49"/>
        <v>#DIV/0!</v>
      </c>
      <c r="M154" s="268" t="e">
        <f t="shared" si="50"/>
        <v>#DIV/0!</v>
      </c>
      <c r="N154" s="268" t="e">
        <f t="shared" si="51"/>
        <v>#DIV/0!</v>
      </c>
      <c r="O154" s="268" t="e">
        <f t="shared" si="52"/>
        <v>#DIV/0!</v>
      </c>
      <c r="P154" s="268" t="e">
        <f t="shared" si="40"/>
        <v>#DIV/0!</v>
      </c>
      <c r="Q154" s="268" t="e">
        <f t="shared" si="41"/>
        <v>#DIV/0!</v>
      </c>
      <c r="R154" s="268" t="e">
        <f t="shared" si="42"/>
        <v>#DIV/0!</v>
      </c>
      <c r="S154" s="268" t="e">
        <f t="shared" si="43"/>
        <v>#DIV/0!</v>
      </c>
      <c r="T154" s="268" t="e">
        <f t="shared" si="44"/>
        <v>#DIV/0!</v>
      </c>
      <c r="U154" s="268" t="e">
        <f t="shared" si="45"/>
        <v>#DIV/0!</v>
      </c>
      <c r="V154" s="269" t="e">
        <f t="shared" si="46"/>
        <v>#DIV/0!</v>
      </c>
      <c r="W154" s="270" t="e">
        <f t="shared" si="47"/>
        <v>#DIV/0!</v>
      </c>
      <c r="X154" s="270" t="e">
        <f t="shared" si="48"/>
        <v>#DIV/0!</v>
      </c>
      <c r="Y154" s="270" t="e">
        <f t="shared" si="53"/>
        <v>#DIV/0!</v>
      </c>
    </row>
    <row r="155" spans="1:25" ht="25.5" customHeight="1">
      <c r="A155" s="267">
        <v>46</v>
      </c>
      <c r="B155" s="212"/>
      <c r="C155" s="212"/>
      <c r="D155" s="268" t="e">
        <f>'2. Outdoor DSLAM'!H49</f>
        <v>#DIV/0!</v>
      </c>
      <c r="E155" s="268" t="e">
        <f>D155*'6. WEIGHT PER PRODUCT '!$C$11</f>
        <v>#DIV/0!</v>
      </c>
      <c r="F155" s="268" t="e">
        <f>D155*'6. WEIGHT PER PRODUCT '!$C$12</f>
        <v>#DIV/0!</v>
      </c>
      <c r="G155" s="268" t="e">
        <f>D155*'6. WEIGHT PER PRODUCT '!$C$13</f>
        <v>#DIV/0!</v>
      </c>
      <c r="H155" s="268" t="e">
        <f>D155*'6. WEIGHT PER PRODUCT '!$C$14</f>
        <v>#DIV/0!</v>
      </c>
      <c r="I155" s="268" t="e">
        <f>D155*'6. WEIGHT PER PRODUCT '!$C$15</f>
        <v>#DIV/0!</v>
      </c>
      <c r="J155" s="268" t="e">
        <f>D155*'6. WEIGHT PER PRODUCT '!$C$16</f>
        <v>#DIV/0!</v>
      </c>
      <c r="K155" s="268" t="e">
        <f>D155*'6. WEIGHT PER PRODUCT '!$C$17</f>
        <v>#DIV/0!</v>
      </c>
      <c r="L155" s="268" t="e">
        <f t="shared" si="49"/>
        <v>#DIV/0!</v>
      </c>
      <c r="M155" s="268" t="e">
        <f t="shared" si="50"/>
        <v>#DIV/0!</v>
      </c>
      <c r="N155" s="268" t="e">
        <f t="shared" si="51"/>
        <v>#DIV/0!</v>
      </c>
      <c r="O155" s="268" t="e">
        <f t="shared" si="52"/>
        <v>#DIV/0!</v>
      </c>
      <c r="P155" s="268" t="e">
        <f t="shared" si="40"/>
        <v>#DIV/0!</v>
      </c>
      <c r="Q155" s="268" t="e">
        <f t="shared" si="41"/>
        <v>#DIV/0!</v>
      </c>
      <c r="R155" s="268" t="e">
        <f t="shared" si="42"/>
        <v>#DIV/0!</v>
      </c>
      <c r="S155" s="268" t="e">
        <f t="shared" si="43"/>
        <v>#DIV/0!</v>
      </c>
      <c r="T155" s="268" t="e">
        <f t="shared" si="44"/>
        <v>#DIV/0!</v>
      </c>
      <c r="U155" s="268" t="e">
        <f t="shared" si="45"/>
        <v>#DIV/0!</v>
      </c>
      <c r="V155" s="269" t="e">
        <f t="shared" si="46"/>
        <v>#DIV/0!</v>
      </c>
      <c r="W155" s="270" t="e">
        <f t="shared" si="47"/>
        <v>#DIV/0!</v>
      </c>
      <c r="X155" s="270" t="e">
        <f t="shared" si="48"/>
        <v>#DIV/0!</v>
      </c>
      <c r="Y155" s="270" t="e">
        <f t="shared" si="53"/>
        <v>#DIV/0!</v>
      </c>
    </row>
    <row r="156" spans="1:25" ht="25.5" customHeight="1">
      <c r="A156" s="267">
        <v>47</v>
      </c>
      <c r="B156" s="212"/>
      <c r="C156" s="212"/>
      <c r="D156" s="268" t="e">
        <f>'2. Outdoor DSLAM'!H50</f>
        <v>#DIV/0!</v>
      </c>
      <c r="E156" s="268" t="e">
        <f>D156*'6. WEIGHT PER PRODUCT '!$C$11</f>
        <v>#DIV/0!</v>
      </c>
      <c r="F156" s="268" t="e">
        <f>D156*'6. WEIGHT PER PRODUCT '!$C$12</f>
        <v>#DIV/0!</v>
      </c>
      <c r="G156" s="268" t="e">
        <f>D156*'6. WEIGHT PER PRODUCT '!$C$13</f>
        <v>#DIV/0!</v>
      </c>
      <c r="H156" s="268" t="e">
        <f>D156*'6. WEIGHT PER PRODUCT '!$C$14</f>
        <v>#DIV/0!</v>
      </c>
      <c r="I156" s="268" t="e">
        <f>D156*'6. WEIGHT PER PRODUCT '!$C$15</f>
        <v>#DIV/0!</v>
      </c>
      <c r="J156" s="268" t="e">
        <f>D156*'6. WEIGHT PER PRODUCT '!$C$16</f>
        <v>#DIV/0!</v>
      </c>
      <c r="K156" s="268" t="e">
        <f>D156*'6. WEIGHT PER PRODUCT '!$C$17</f>
        <v>#DIV/0!</v>
      </c>
      <c r="L156" s="268" t="e">
        <f t="shared" si="49"/>
        <v>#DIV/0!</v>
      </c>
      <c r="M156" s="268" t="e">
        <f t="shared" si="50"/>
        <v>#DIV/0!</v>
      </c>
      <c r="N156" s="268" t="e">
        <f t="shared" si="51"/>
        <v>#DIV/0!</v>
      </c>
      <c r="O156" s="268" t="e">
        <f t="shared" si="52"/>
        <v>#DIV/0!</v>
      </c>
      <c r="P156" s="268" t="e">
        <f t="shared" si="40"/>
        <v>#DIV/0!</v>
      </c>
      <c r="Q156" s="268" t="e">
        <f t="shared" si="41"/>
        <v>#DIV/0!</v>
      </c>
      <c r="R156" s="268" t="e">
        <f t="shared" si="42"/>
        <v>#DIV/0!</v>
      </c>
      <c r="S156" s="268" t="e">
        <f t="shared" si="43"/>
        <v>#DIV/0!</v>
      </c>
      <c r="T156" s="268" t="e">
        <f t="shared" si="44"/>
        <v>#DIV/0!</v>
      </c>
      <c r="U156" s="268" t="e">
        <f t="shared" si="45"/>
        <v>#DIV/0!</v>
      </c>
      <c r="V156" s="269" t="e">
        <f t="shared" si="46"/>
        <v>#DIV/0!</v>
      </c>
      <c r="W156" s="270" t="e">
        <f t="shared" si="47"/>
        <v>#DIV/0!</v>
      </c>
      <c r="X156" s="270" t="e">
        <f t="shared" si="48"/>
        <v>#DIV/0!</v>
      </c>
      <c r="Y156" s="270" t="e">
        <f t="shared" si="53"/>
        <v>#DIV/0!</v>
      </c>
    </row>
    <row r="157" spans="1:25" ht="25.5" customHeight="1">
      <c r="A157" s="267">
        <v>48</v>
      </c>
      <c r="B157" s="212"/>
      <c r="C157" s="212"/>
      <c r="D157" s="268" t="e">
        <f>'2. Outdoor DSLAM'!H51</f>
        <v>#DIV/0!</v>
      </c>
      <c r="E157" s="268" t="e">
        <f>D157*'6. WEIGHT PER PRODUCT '!$C$11</f>
        <v>#DIV/0!</v>
      </c>
      <c r="F157" s="268" t="e">
        <f>D157*'6. WEIGHT PER PRODUCT '!$C$12</f>
        <v>#DIV/0!</v>
      </c>
      <c r="G157" s="268" t="e">
        <f>D157*'6. WEIGHT PER PRODUCT '!$C$13</f>
        <v>#DIV/0!</v>
      </c>
      <c r="H157" s="268" t="e">
        <f>D157*'6. WEIGHT PER PRODUCT '!$C$14</f>
        <v>#DIV/0!</v>
      </c>
      <c r="I157" s="268" t="e">
        <f>D157*'6. WEIGHT PER PRODUCT '!$C$15</f>
        <v>#DIV/0!</v>
      </c>
      <c r="J157" s="268" t="e">
        <f>D157*'6. WEIGHT PER PRODUCT '!$C$16</f>
        <v>#DIV/0!</v>
      </c>
      <c r="K157" s="268" t="e">
        <f>D157*'6. WEIGHT PER PRODUCT '!$C$17</f>
        <v>#DIV/0!</v>
      </c>
      <c r="L157" s="268" t="e">
        <f t="shared" si="49"/>
        <v>#DIV/0!</v>
      </c>
      <c r="M157" s="268" t="e">
        <f t="shared" si="50"/>
        <v>#DIV/0!</v>
      </c>
      <c r="N157" s="268" t="e">
        <f t="shared" si="51"/>
        <v>#DIV/0!</v>
      </c>
      <c r="O157" s="268" t="e">
        <f t="shared" si="52"/>
        <v>#DIV/0!</v>
      </c>
      <c r="P157" s="268" t="e">
        <f t="shared" si="40"/>
        <v>#DIV/0!</v>
      </c>
      <c r="Q157" s="268" t="e">
        <f t="shared" si="41"/>
        <v>#DIV/0!</v>
      </c>
      <c r="R157" s="268" t="e">
        <f t="shared" si="42"/>
        <v>#DIV/0!</v>
      </c>
      <c r="S157" s="268" t="e">
        <f t="shared" si="43"/>
        <v>#DIV/0!</v>
      </c>
      <c r="T157" s="268" t="e">
        <f t="shared" si="44"/>
        <v>#DIV/0!</v>
      </c>
      <c r="U157" s="268" t="e">
        <f t="shared" si="45"/>
        <v>#DIV/0!</v>
      </c>
      <c r="V157" s="269" t="e">
        <f t="shared" si="46"/>
        <v>#DIV/0!</v>
      </c>
      <c r="W157" s="270" t="e">
        <f t="shared" si="47"/>
        <v>#DIV/0!</v>
      </c>
      <c r="X157" s="270" t="e">
        <f t="shared" si="48"/>
        <v>#DIV/0!</v>
      </c>
      <c r="Y157" s="270" t="e">
        <f t="shared" si="53"/>
        <v>#DIV/0!</v>
      </c>
    </row>
    <row r="158" spans="1:25" ht="25.5" customHeight="1">
      <c r="A158" s="267">
        <v>49</v>
      </c>
      <c r="B158" s="212"/>
      <c r="C158" s="212"/>
      <c r="D158" s="268" t="e">
        <f>'2. Outdoor DSLAM'!H52</f>
        <v>#DIV/0!</v>
      </c>
      <c r="E158" s="268" t="e">
        <f>D158*'6. WEIGHT PER PRODUCT '!$C$11</f>
        <v>#DIV/0!</v>
      </c>
      <c r="F158" s="268" t="e">
        <f>D158*'6. WEIGHT PER PRODUCT '!$C$12</f>
        <v>#DIV/0!</v>
      </c>
      <c r="G158" s="268" t="e">
        <f>D158*'6. WEIGHT PER PRODUCT '!$C$13</f>
        <v>#DIV/0!</v>
      </c>
      <c r="H158" s="268" t="e">
        <f>D158*'6. WEIGHT PER PRODUCT '!$C$14</f>
        <v>#DIV/0!</v>
      </c>
      <c r="I158" s="268" t="e">
        <f>D158*'6. WEIGHT PER PRODUCT '!$C$15</f>
        <v>#DIV/0!</v>
      </c>
      <c r="J158" s="268" t="e">
        <f>D158*'6. WEIGHT PER PRODUCT '!$C$16</f>
        <v>#DIV/0!</v>
      </c>
      <c r="K158" s="268" t="e">
        <f>D158*'6. WEIGHT PER PRODUCT '!$C$17</f>
        <v>#DIV/0!</v>
      </c>
      <c r="L158" s="268" t="e">
        <f t="shared" si="49"/>
        <v>#DIV/0!</v>
      </c>
      <c r="M158" s="268" t="e">
        <f t="shared" si="50"/>
        <v>#DIV/0!</v>
      </c>
      <c r="N158" s="268" t="e">
        <f t="shared" si="51"/>
        <v>#DIV/0!</v>
      </c>
      <c r="O158" s="268" t="e">
        <f t="shared" si="52"/>
        <v>#DIV/0!</v>
      </c>
      <c r="P158" s="268" t="e">
        <f t="shared" si="40"/>
        <v>#DIV/0!</v>
      </c>
      <c r="Q158" s="268" t="e">
        <f t="shared" si="41"/>
        <v>#DIV/0!</v>
      </c>
      <c r="R158" s="268" t="e">
        <f t="shared" si="42"/>
        <v>#DIV/0!</v>
      </c>
      <c r="S158" s="268" t="e">
        <f t="shared" si="43"/>
        <v>#DIV/0!</v>
      </c>
      <c r="T158" s="268" t="e">
        <f t="shared" si="44"/>
        <v>#DIV/0!</v>
      </c>
      <c r="U158" s="268" t="e">
        <f t="shared" si="45"/>
        <v>#DIV/0!</v>
      </c>
      <c r="V158" s="269" t="e">
        <f t="shared" si="46"/>
        <v>#DIV/0!</v>
      </c>
      <c r="W158" s="270" t="e">
        <f t="shared" si="47"/>
        <v>#DIV/0!</v>
      </c>
      <c r="X158" s="270" t="e">
        <f t="shared" si="48"/>
        <v>#DIV/0!</v>
      </c>
      <c r="Y158" s="270" t="e">
        <f t="shared" si="53"/>
        <v>#DIV/0!</v>
      </c>
    </row>
    <row r="159" spans="1:25" ht="25.5" customHeight="1">
      <c r="A159" s="267">
        <v>50</v>
      </c>
      <c r="B159" s="212"/>
      <c r="C159" s="212"/>
      <c r="D159" s="268" t="e">
        <f>'2. Outdoor DSLAM'!H53</f>
        <v>#DIV/0!</v>
      </c>
      <c r="E159" s="268" t="e">
        <f>D159*'6. WEIGHT PER PRODUCT '!$C$11</f>
        <v>#DIV/0!</v>
      </c>
      <c r="F159" s="268" t="e">
        <f>D159*'6. WEIGHT PER PRODUCT '!$C$12</f>
        <v>#DIV/0!</v>
      </c>
      <c r="G159" s="268" t="e">
        <f>D159*'6. WEIGHT PER PRODUCT '!$C$13</f>
        <v>#DIV/0!</v>
      </c>
      <c r="H159" s="268" t="e">
        <f>D159*'6. WEIGHT PER PRODUCT '!$C$14</f>
        <v>#DIV/0!</v>
      </c>
      <c r="I159" s="268" t="e">
        <f>D159*'6. WEIGHT PER PRODUCT '!$C$15</f>
        <v>#DIV/0!</v>
      </c>
      <c r="J159" s="268" t="e">
        <f>D159*'6. WEIGHT PER PRODUCT '!$C$16</f>
        <v>#DIV/0!</v>
      </c>
      <c r="K159" s="268" t="e">
        <f>D159*'6. WEIGHT PER PRODUCT '!$C$17</f>
        <v>#DIV/0!</v>
      </c>
      <c r="L159" s="268" t="e">
        <f t="shared" si="49"/>
        <v>#DIV/0!</v>
      </c>
      <c r="M159" s="268" t="e">
        <f t="shared" si="50"/>
        <v>#DIV/0!</v>
      </c>
      <c r="N159" s="268" t="e">
        <f t="shared" si="51"/>
        <v>#DIV/0!</v>
      </c>
      <c r="O159" s="268" t="e">
        <f t="shared" si="52"/>
        <v>#DIV/0!</v>
      </c>
      <c r="P159" s="268" t="e">
        <f t="shared" si="40"/>
        <v>#DIV/0!</v>
      </c>
      <c r="Q159" s="268" t="e">
        <f t="shared" si="41"/>
        <v>#DIV/0!</v>
      </c>
      <c r="R159" s="268" t="e">
        <f t="shared" si="42"/>
        <v>#DIV/0!</v>
      </c>
      <c r="S159" s="268" t="e">
        <f t="shared" si="43"/>
        <v>#DIV/0!</v>
      </c>
      <c r="T159" s="268" t="e">
        <f t="shared" si="44"/>
        <v>#DIV/0!</v>
      </c>
      <c r="U159" s="268" t="e">
        <f t="shared" si="45"/>
        <v>#DIV/0!</v>
      </c>
      <c r="V159" s="269" t="e">
        <f t="shared" si="46"/>
        <v>#DIV/0!</v>
      </c>
      <c r="W159" s="270" t="e">
        <f t="shared" si="47"/>
        <v>#DIV/0!</v>
      </c>
      <c r="X159" s="270" t="e">
        <f t="shared" si="48"/>
        <v>#DIV/0!</v>
      </c>
      <c r="Y159" s="270" t="e">
        <f t="shared" si="53"/>
        <v>#DIV/0!</v>
      </c>
    </row>
    <row r="160" spans="1:25" ht="25.5" customHeight="1">
      <c r="A160" s="267">
        <v>51</v>
      </c>
      <c r="B160" s="212"/>
      <c r="C160" s="212"/>
      <c r="D160" s="268" t="e">
        <f>'2. Outdoor DSLAM'!H54</f>
        <v>#DIV/0!</v>
      </c>
      <c r="E160" s="268" t="e">
        <f>D160*'6. WEIGHT PER PRODUCT '!$C$11</f>
        <v>#DIV/0!</v>
      </c>
      <c r="F160" s="268" t="e">
        <f>D160*'6. WEIGHT PER PRODUCT '!$C$12</f>
        <v>#DIV/0!</v>
      </c>
      <c r="G160" s="268" t="e">
        <f>D160*'6. WEIGHT PER PRODUCT '!$C$13</f>
        <v>#DIV/0!</v>
      </c>
      <c r="H160" s="268" t="e">
        <f>D160*'6. WEIGHT PER PRODUCT '!$C$14</f>
        <v>#DIV/0!</v>
      </c>
      <c r="I160" s="268" t="e">
        <f>D160*'6. WEIGHT PER PRODUCT '!$C$15</f>
        <v>#DIV/0!</v>
      </c>
      <c r="J160" s="268" t="e">
        <f>D160*'6. WEIGHT PER PRODUCT '!$C$16</f>
        <v>#DIV/0!</v>
      </c>
      <c r="K160" s="268" t="e">
        <f>D160*'6. WEIGHT PER PRODUCT '!$C$17</f>
        <v>#DIV/0!</v>
      </c>
      <c r="L160" s="268" t="e">
        <f t="shared" si="49"/>
        <v>#DIV/0!</v>
      </c>
      <c r="M160" s="268" t="e">
        <f t="shared" si="50"/>
        <v>#DIV/0!</v>
      </c>
      <c r="N160" s="268" t="e">
        <f t="shared" si="51"/>
        <v>#DIV/0!</v>
      </c>
      <c r="O160" s="268" t="e">
        <f t="shared" si="52"/>
        <v>#DIV/0!</v>
      </c>
      <c r="P160" s="268" t="e">
        <f t="shared" si="40"/>
        <v>#DIV/0!</v>
      </c>
      <c r="Q160" s="268" t="e">
        <f t="shared" si="41"/>
        <v>#DIV/0!</v>
      </c>
      <c r="R160" s="268" t="e">
        <f t="shared" si="42"/>
        <v>#DIV/0!</v>
      </c>
      <c r="S160" s="268" t="e">
        <f t="shared" si="43"/>
        <v>#DIV/0!</v>
      </c>
      <c r="T160" s="268" t="e">
        <f t="shared" si="44"/>
        <v>#DIV/0!</v>
      </c>
      <c r="U160" s="268" t="e">
        <f t="shared" si="45"/>
        <v>#DIV/0!</v>
      </c>
      <c r="V160" s="269" t="e">
        <f t="shared" si="46"/>
        <v>#DIV/0!</v>
      </c>
      <c r="W160" s="270" t="e">
        <f t="shared" si="47"/>
        <v>#DIV/0!</v>
      </c>
      <c r="X160" s="270" t="e">
        <f t="shared" si="48"/>
        <v>#DIV/0!</v>
      </c>
      <c r="Y160" s="270" t="e">
        <f t="shared" si="53"/>
        <v>#DIV/0!</v>
      </c>
    </row>
    <row r="161" spans="1:25" ht="25.5" customHeight="1">
      <c r="A161" s="267">
        <v>52</v>
      </c>
      <c r="B161" s="212"/>
      <c r="C161" s="212"/>
      <c r="D161" s="268" t="e">
        <f>'2. Outdoor DSLAM'!H55</f>
        <v>#DIV/0!</v>
      </c>
      <c r="E161" s="268" t="e">
        <f>D161*'6. WEIGHT PER PRODUCT '!$C$11</f>
        <v>#DIV/0!</v>
      </c>
      <c r="F161" s="268" t="e">
        <f>D161*'6. WEIGHT PER PRODUCT '!$C$12</f>
        <v>#DIV/0!</v>
      </c>
      <c r="G161" s="268" t="e">
        <f>D161*'6. WEIGHT PER PRODUCT '!$C$13</f>
        <v>#DIV/0!</v>
      </c>
      <c r="H161" s="268" t="e">
        <f>D161*'6. WEIGHT PER PRODUCT '!$C$14</f>
        <v>#DIV/0!</v>
      </c>
      <c r="I161" s="268" t="e">
        <f>D161*'6. WEIGHT PER PRODUCT '!$C$15</f>
        <v>#DIV/0!</v>
      </c>
      <c r="J161" s="268" t="e">
        <f>D161*'6. WEIGHT PER PRODUCT '!$C$16</f>
        <v>#DIV/0!</v>
      </c>
      <c r="K161" s="268" t="e">
        <f>D161*'6. WEIGHT PER PRODUCT '!$C$17</f>
        <v>#DIV/0!</v>
      </c>
      <c r="L161" s="268" t="e">
        <f t="shared" si="49"/>
        <v>#DIV/0!</v>
      </c>
      <c r="M161" s="268" t="e">
        <f t="shared" si="50"/>
        <v>#DIV/0!</v>
      </c>
      <c r="N161" s="268" t="e">
        <f t="shared" si="51"/>
        <v>#DIV/0!</v>
      </c>
      <c r="O161" s="268" t="e">
        <f t="shared" si="52"/>
        <v>#DIV/0!</v>
      </c>
      <c r="P161" s="268" t="e">
        <f t="shared" si="40"/>
        <v>#DIV/0!</v>
      </c>
      <c r="Q161" s="268" t="e">
        <f t="shared" si="41"/>
        <v>#DIV/0!</v>
      </c>
      <c r="R161" s="268" t="e">
        <f t="shared" si="42"/>
        <v>#DIV/0!</v>
      </c>
      <c r="S161" s="268" t="e">
        <f t="shared" si="43"/>
        <v>#DIV/0!</v>
      </c>
      <c r="T161" s="268" t="e">
        <f t="shared" si="44"/>
        <v>#DIV/0!</v>
      </c>
      <c r="U161" s="268" t="e">
        <f t="shared" si="45"/>
        <v>#DIV/0!</v>
      </c>
      <c r="V161" s="269" t="e">
        <f t="shared" si="46"/>
        <v>#DIV/0!</v>
      </c>
      <c r="W161" s="270" t="e">
        <f t="shared" si="47"/>
        <v>#DIV/0!</v>
      </c>
      <c r="X161" s="270" t="e">
        <f t="shared" si="48"/>
        <v>#DIV/0!</v>
      </c>
      <c r="Y161" s="270" t="e">
        <f t="shared" si="53"/>
        <v>#DIV/0!</v>
      </c>
    </row>
    <row r="162" spans="1:25" ht="25.5" customHeight="1">
      <c r="A162" s="267">
        <v>53</v>
      </c>
      <c r="B162" s="212"/>
      <c r="C162" s="212"/>
      <c r="D162" s="268" t="e">
        <f>'2. Outdoor DSLAM'!H56</f>
        <v>#DIV/0!</v>
      </c>
      <c r="E162" s="268" t="e">
        <f>D162*'6. WEIGHT PER PRODUCT '!$C$11</f>
        <v>#DIV/0!</v>
      </c>
      <c r="F162" s="268" t="e">
        <f>D162*'6. WEIGHT PER PRODUCT '!$C$12</f>
        <v>#DIV/0!</v>
      </c>
      <c r="G162" s="268" t="e">
        <f>D162*'6. WEIGHT PER PRODUCT '!$C$13</f>
        <v>#DIV/0!</v>
      </c>
      <c r="H162" s="268" t="e">
        <f>D162*'6. WEIGHT PER PRODUCT '!$C$14</f>
        <v>#DIV/0!</v>
      </c>
      <c r="I162" s="268" t="e">
        <f>D162*'6. WEIGHT PER PRODUCT '!$C$15</f>
        <v>#DIV/0!</v>
      </c>
      <c r="J162" s="268" t="e">
        <f>D162*'6. WEIGHT PER PRODUCT '!$C$16</f>
        <v>#DIV/0!</v>
      </c>
      <c r="K162" s="268" t="e">
        <f>D162*'6. WEIGHT PER PRODUCT '!$C$17</f>
        <v>#DIV/0!</v>
      </c>
      <c r="L162" s="268" t="e">
        <f t="shared" si="49"/>
        <v>#DIV/0!</v>
      </c>
      <c r="M162" s="268" t="e">
        <f t="shared" si="50"/>
        <v>#DIV/0!</v>
      </c>
      <c r="N162" s="268" t="e">
        <f t="shared" si="51"/>
        <v>#DIV/0!</v>
      </c>
      <c r="O162" s="268" t="e">
        <f t="shared" si="52"/>
        <v>#DIV/0!</v>
      </c>
      <c r="P162" s="268" t="e">
        <f t="shared" si="40"/>
        <v>#DIV/0!</v>
      </c>
      <c r="Q162" s="268" t="e">
        <f t="shared" si="41"/>
        <v>#DIV/0!</v>
      </c>
      <c r="R162" s="268" t="e">
        <f t="shared" si="42"/>
        <v>#DIV/0!</v>
      </c>
      <c r="S162" s="268" t="e">
        <f t="shared" si="43"/>
        <v>#DIV/0!</v>
      </c>
      <c r="T162" s="268" t="e">
        <f t="shared" si="44"/>
        <v>#DIV/0!</v>
      </c>
      <c r="U162" s="268" t="e">
        <f t="shared" si="45"/>
        <v>#DIV/0!</v>
      </c>
      <c r="V162" s="269" t="e">
        <f t="shared" si="46"/>
        <v>#DIV/0!</v>
      </c>
      <c r="W162" s="270" t="e">
        <f t="shared" si="47"/>
        <v>#DIV/0!</v>
      </c>
      <c r="X162" s="270" t="e">
        <f t="shared" si="48"/>
        <v>#DIV/0!</v>
      </c>
      <c r="Y162" s="270" t="e">
        <f t="shared" si="53"/>
        <v>#DIV/0!</v>
      </c>
    </row>
    <row r="163" spans="1:25" ht="25.5" customHeight="1">
      <c r="A163" s="267">
        <v>54</v>
      </c>
      <c r="B163" s="212"/>
      <c r="C163" s="212"/>
      <c r="D163" s="268" t="e">
        <f>'2. Outdoor DSLAM'!H57</f>
        <v>#DIV/0!</v>
      </c>
      <c r="E163" s="268" t="e">
        <f>D163*'6. WEIGHT PER PRODUCT '!$C$11</f>
        <v>#DIV/0!</v>
      </c>
      <c r="F163" s="268" t="e">
        <f>D163*'6. WEIGHT PER PRODUCT '!$C$12</f>
        <v>#DIV/0!</v>
      </c>
      <c r="G163" s="268" t="e">
        <f>D163*'6. WEIGHT PER PRODUCT '!$C$13</f>
        <v>#DIV/0!</v>
      </c>
      <c r="H163" s="268" t="e">
        <f>D163*'6. WEIGHT PER PRODUCT '!$C$14</f>
        <v>#DIV/0!</v>
      </c>
      <c r="I163" s="268" t="e">
        <f>D163*'6. WEIGHT PER PRODUCT '!$C$15</f>
        <v>#DIV/0!</v>
      </c>
      <c r="J163" s="268" t="e">
        <f>D163*'6. WEIGHT PER PRODUCT '!$C$16</f>
        <v>#DIV/0!</v>
      </c>
      <c r="K163" s="268" t="e">
        <f>D163*'6. WEIGHT PER PRODUCT '!$C$17</f>
        <v>#DIV/0!</v>
      </c>
      <c r="L163" s="268" t="e">
        <f t="shared" si="49"/>
        <v>#DIV/0!</v>
      </c>
      <c r="M163" s="268" t="e">
        <f t="shared" si="50"/>
        <v>#DIV/0!</v>
      </c>
      <c r="N163" s="268" t="e">
        <f t="shared" si="51"/>
        <v>#DIV/0!</v>
      </c>
      <c r="O163" s="268" t="e">
        <f t="shared" si="52"/>
        <v>#DIV/0!</v>
      </c>
      <c r="P163" s="268" t="e">
        <f t="shared" si="40"/>
        <v>#DIV/0!</v>
      </c>
      <c r="Q163" s="268" t="e">
        <f t="shared" si="41"/>
        <v>#DIV/0!</v>
      </c>
      <c r="R163" s="268" t="e">
        <f t="shared" si="42"/>
        <v>#DIV/0!</v>
      </c>
      <c r="S163" s="268" t="e">
        <f t="shared" si="43"/>
        <v>#DIV/0!</v>
      </c>
      <c r="T163" s="268" t="e">
        <f t="shared" si="44"/>
        <v>#DIV/0!</v>
      </c>
      <c r="U163" s="268" t="e">
        <f t="shared" si="45"/>
        <v>#DIV/0!</v>
      </c>
      <c r="V163" s="269" t="e">
        <f t="shared" si="46"/>
        <v>#DIV/0!</v>
      </c>
      <c r="W163" s="270" t="e">
        <f t="shared" si="47"/>
        <v>#DIV/0!</v>
      </c>
      <c r="X163" s="270" t="e">
        <f t="shared" si="48"/>
        <v>#DIV/0!</v>
      </c>
      <c r="Y163" s="270" t="e">
        <f t="shared" si="53"/>
        <v>#DIV/0!</v>
      </c>
    </row>
    <row r="164" spans="1:25" ht="25.5" customHeight="1">
      <c r="A164" s="267">
        <v>55</v>
      </c>
      <c r="B164" s="212"/>
      <c r="C164" s="212"/>
      <c r="D164" s="268" t="e">
        <f>'2. Outdoor DSLAM'!H58</f>
        <v>#DIV/0!</v>
      </c>
      <c r="E164" s="268" t="e">
        <f>D164*'6. WEIGHT PER PRODUCT '!$C$11</f>
        <v>#DIV/0!</v>
      </c>
      <c r="F164" s="268" t="e">
        <f>D164*'6. WEIGHT PER PRODUCT '!$C$12</f>
        <v>#DIV/0!</v>
      </c>
      <c r="G164" s="268" t="e">
        <f>D164*'6. WEIGHT PER PRODUCT '!$C$13</f>
        <v>#DIV/0!</v>
      </c>
      <c r="H164" s="268" t="e">
        <f>D164*'6. WEIGHT PER PRODUCT '!$C$14</f>
        <v>#DIV/0!</v>
      </c>
      <c r="I164" s="268" t="e">
        <f>D164*'6. WEIGHT PER PRODUCT '!$C$15</f>
        <v>#DIV/0!</v>
      </c>
      <c r="J164" s="268" t="e">
        <f>D164*'6. WEIGHT PER PRODUCT '!$C$16</f>
        <v>#DIV/0!</v>
      </c>
      <c r="K164" s="268" t="e">
        <f>D164*'6. WEIGHT PER PRODUCT '!$C$17</f>
        <v>#DIV/0!</v>
      </c>
      <c r="L164" s="268" t="e">
        <f t="shared" si="49"/>
        <v>#DIV/0!</v>
      </c>
      <c r="M164" s="268" t="e">
        <f t="shared" si="50"/>
        <v>#DIV/0!</v>
      </c>
      <c r="N164" s="268" t="e">
        <f t="shared" si="51"/>
        <v>#DIV/0!</v>
      </c>
      <c r="O164" s="268" t="e">
        <f t="shared" si="52"/>
        <v>#DIV/0!</v>
      </c>
      <c r="P164" s="268" t="e">
        <f t="shared" si="40"/>
        <v>#DIV/0!</v>
      </c>
      <c r="Q164" s="268" t="e">
        <f t="shared" si="41"/>
        <v>#DIV/0!</v>
      </c>
      <c r="R164" s="268" t="e">
        <f t="shared" si="42"/>
        <v>#DIV/0!</v>
      </c>
      <c r="S164" s="268" t="e">
        <f t="shared" si="43"/>
        <v>#DIV/0!</v>
      </c>
      <c r="T164" s="268" t="e">
        <f t="shared" si="44"/>
        <v>#DIV/0!</v>
      </c>
      <c r="U164" s="268" t="e">
        <f t="shared" si="45"/>
        <v>#DIV/0!</v>
      </c>
      <c r="V164" s="269" t="e">
        <f t="shared" si="46"/>
        <v>#DIV/0!</v>
      </c>
      <c r="W164" s="270" t="e">
        <f t="shared" si="47"/>
        <v>#DIV/0!</v>
      </c>
      <c r="X164" s="270" t="e">
        <f t="shared" si="48"/>
        <v>#DIV/0!</v>
      </c>
      <c r="Y164" s="270" t="e">
        <f t="shared" si="53"/>
        <v>#DIV/0!</v>
      </c>
    </row>
    <row r="165" spans="1:25" ht="25.5" customHeight="1">
      <c r="A165" s="267">
        <v>56</v>
      </c>
      <c r="B165" s="212"/>
      <c r="C165" s="212"/>
      <c r="D165" s="268" t="e">
        <f>'2. Outdoor DSLAM'!H59</f>
        <v>#DIV/0!</v>
      </c>
      <c r="E165" s="268" t="e">
        <f>D165*'6. WEIGHT PER PRODUCT '!$C$11</f>
        <v>#DIV/0!</v>
      </c>
      <c r="F165" s="268" t="e">
        <f>D165*'6. WEIGHT PER PRODUCT '!$C$12</f>
        <v>#DIV/0!</v>
      </c>
      <c r="G165" s="268" t="e">
        <f>D165*'6. WEIGHT PER PRODUCT '!$C$13</f>
        <v>#DIV/0!</v>
      </c>
      <c r="H165" s="268" t="e">
        <f>D165*'6. WEIGHT PER PRODUCT '!$C$14</f>
        <v>#DIV/0!</v>
      </c>
      <c r="I165" s="268" t="e">
        <f>D165*'6. WEIGHT PER PRODUCT '!$C$15</f>
        <v>#DIV/0!</v>
      </c>
      <c r="J165" s="268" t="e">
        <f>D165*'6. WEIGHT PER PRODUCT '!$C$16</f>
        <v>#DIV/0!</v>
      </c>
      <c r="K165" s="268" t="e">
        <f>D165*'6. WEIGHT PER PRODUCT '!$C$17</f>
        <v>#DIV/0!</v>
      </c>
      <c r="L165" s="268" t="e">
        <f t="shared" si="49"/>
        <v>#DIV/0!</v>
      </c>
      <c r="M165" s="268" t="e">
        <f t="shared" si="50"/>
        <v>#DIV/0!</v>
      </c>
      <c r="N165" s="268" t="e">
        <f t="shared" si="51"/>
        <v>#DIV/0!</v>
      </c>
      <c r="O165" s="268" t="e">
        <f t="shared" si="52"/>
        <v>#DIV/0!</v>
      </c>
      <c r="P165" s="268" t="e">
        <f t="shared" si="40"/>
        <v>#DIV/0!</v>
      </c>
      <c r="Q165" s="268" t="e">
        <f t="shared" si="41"/>
        <v>#DIV/0!</v>
      </c>
      <c r="R165" s="268" t="e">
        <f t="shared" si="42"/>
        <v>#DIV/0!</v>
      </c>
      <c r="S165" s="268" t="e">
        <f t="shared" si="43"/>
        <v>#DIV/0!</v>
      </c>
      <c r="T165" s="268" t="e">
        <f t="shared" si="44"/>
        <v>#DIV/0!</v>
      </c>
      <c r="U165" s="268" t="e">
        <f t="shared" si="45"/>
        <v>#DIV/0!</v>
      </c>
      <c r="V165" s="269" t="e">
        <f t="shared" si="46"/>
        <v>#DIV/0!</v>
      </c>
      <c r="W165" s="270" t="e">
        <f t="shared" si="47"/>
        <v>#DIV/0!</v>
      </c>
      <c r="X165" s="270" t="e">
        <f t="shared" si="48"/>
        <v>#DIV/0!</v>
      </c>
      <c r="Y165" s="270" t="e">
        <f t="shared" si="53"/>
        <v>#DIV/0!</v>
      </c>
    </row>
    <row r="166" spans="1:25" ht="25.5" customHeight="1">
      <c r="A166" s="267">
        <v>57</v>
      </c>
      <c r="B166" s="212"/>
      <c r="C166" s="212"/>
      <c r="D166" s="268" t="e">
        <f>'2. Outdoor DSLAM'!H60</f>
        <v>#DIV/0!</v>
      </c>
      <c r="E166" s="268" t="e">
        <f>D166*'6. WEIGHT PER PRODUCT '!$C$11</f>
        <v>#DIV/0!</v>
      </c>
      <c r="F166" s="268" t="e">
        <f>D166*'6. WEIGHT PER PRODUCT '!$C$12</f>
        <v>#DIV/0!</v>
      </c>
      <c r="G166" s="268" t="e">
        <f>D166*'6. WEIGHT PER PRODUCT '!$C$13</f>
        <v>#DIV/0!</v>
      </c>
      <c r="H166" s="268" t="e">
        <f>D166*'6. WEIGHT PER PRODUCT '!$C$14</f>
        <v>#DIV/0!</v>
      </c>
      <c r="I166" s="268" t="e">
        <f>D166*'6. WEIGHT PER PRODUCT '!$C$15</f>
        <v>#DIV/0!</v>
      </c>
      <c r="J166" s="268" t="e">
        <f>D166*'6. WEIGHT PER PRODUCT '!$C$16</f>
        <v>#DIV/0!</v>
      </c>
      <c r="K166" s="268" t="e">
        <f>D166*'6. WEIGHT PER PRODUCT '!$C$17</f>
        <v>#DIV/0!</v>
      </c>
      <c r="L166" s="268" t="e">
        <f>((E166*512)+(F166*1024)+(G166*2048)+(H166*4096)+(I166*2048)+(J166*4096)+(K166*8192))/1000</f>
        <v>#DIV/0!</v>
      </c>
      <c r="M166" s="268" t="e">
        <f t="shared" si="50"/>
        <v>#DIV/0!</v>
      </c>
      <c r="N166" s="268" t="e">
        <f t="shared" si="51"/>
        <v>#DIV/0!</v>
      </c>
      <c r="O166" s="268" t="e">
        <f t="shared" si="52"/>
        <v>#DIV/0!</v>
      </c>
      <c r="P166" s="268" t="e">
        <f t="shared" si="40"/>
        <v>#DIV/0!</v>
      </c>
      <c r="Q166" s="268" t="e">
        <f t="shared" si="41"/>
        <v>#DIV/0!</v>
      </c>
      <c r="R166" s="268" t="e">
        <f t="shared" si="42"/>
        <v>#DIV/0!</v>
      </c>
      <c r="S166" s="268" t="e">
        <f t="shared" si="43"/>
        <v>#DIV/0!</v>
      </c>
      <c r="T166" s="268" t="e">
        <f t="shared" si="44"/>
        <v>#DIV/0!</v>
      </c>
      <c r="U166" s="268" t="e">
        <f t="shared" si="45"/>
        <v>#DIV/0!</v>
      </c>
      <c r="V166" s="269" t="e">
        <f t="shared" si="46"/>
        <v>#DIV/0!</v>
      </c>
      <c r="W166" s="270" t="e">
        <f t="shared" si="47"/>
        <v>#DIV/0!</v>
      </c>
      <c r="X166" s="270" t="e">
        <f t="shared" si="48"/>
        <v>#DIV/0!</v>
      </c>
      <c r="Y166" s="270" t="e">
        <f t="shared" si="53"/>
        <v>#DIV/0!</v>
      </c>
    </row>
    <row r="167" spans="1:25" ht="25.5" customHeight="1">
      <c r="A167" s="267">
        <v>58</v>
      </c>
      <c r="B167" s="212"/>
      <c r="C167" s="212"/>
      <c r="D167" s="268" t="e">
        <f>'2. Outdoor DSLAM'!H61</f>
        <v>#DIV/0!</v>
      </c>
      <c r="E167" s="268" t="e">
        <f>D167*'6. WEIGHT PER PRODUCT '!$C$11</f>
        <v>#DIV/0!</v>
      </c>
      <c r="F167" s="268" t="e">
        <f>D167*'6. WEIGHT PER PRODUCT '!$C$12</f>
        <v>#DIV/0!</v>
      </c>
      <c r="G167" s="268" t="e">
        <f>D167*'6. WEIGHT PER PRODUCT '!$C$13</f>
        <v>#DIV/0!</v>
      </c>
      <c r="H167" s="268" t="e">
        <f>D167*'6. WEIGHT PER PRODUCT '!$C$14</f>
        <v>#DIV/0!</v>
      </c>
      <c r="I167" s="268" t="e">
        <f>D167*'6. WEIGHT PER PRODUCT '!$C$15</f>
        <v>#DIV/0!</v>
      </c>
      <c r="J167" s="268" t="e">
        <f>D167*'6. WEIGHT PER PRODUCT '!$C$16</f>
        <v>#DIV/0!</v>
      </c>
      <c r="K167" s="268" t="e">
        <f>D167*'6. WEIGHT PER PRODUCT '!$C$17</f>
        <v>#DIV/0!</v>
      </c>
      <c r="L167" s="268" t="e">
        <f t="shared" si="49"/>
        <v>#DIV/0!</v>
      </c>
      <c r="M167" s="268" t="e">
        <f t="shared" si="50"/>
        <v>#DIV/0!</v>
      </c>
      <c r="N167" s="268" t="e">
        <f t="shared" si="51"/>
        <v>#DIV/0!</v>
      </c>
      <c r="O167" s="268" t="e">
        <f t="shared" si="52"/>
        <v>#DIV/0!</v>
      </c>
      <c r="P167" s="268" t="e">
        <f t="shared" si="40"/>
        <v>#DIV/0!</v>
      </c>
      <c r="Q167" s="268" t="e">
        <f t="shared" si="41"/>
        <v>#DIV/0!</v>
      </c>
      <c r="R167" s="268" t="e">
        <f t="shared" si="42"/>
        <v>#DIV/0!</v>
      </c>
      <c r="S167" s="268" t="e">
        <f t="shared" si="43"/>
        <v>#DIV/0!</v>
      </c>
      <c r="T167" s="268" t="e">
        <f t="shared" si="44"/>
        <v>#DIV/0!</v>
      </c>
      <c r="U167" s="268" t="e">
        <f t="shared" si="45"/>
        <v>#DIV/0!</v>
      </c>
      <c r="V167" s="269" t="e">
        <f t="shared" si="46"/>
        <v>#DIV/0!</v>
      </c>
      <c r="W167" s="270" t="e">
        <f t="shared" si="47"/>
        <v>#DIV/0!</v>
      </c>
      <c r="X167" s="270" t="e">
        <f t="shared" si="48"/>
        <v>#DIV/0!</v>
      </c>
      <c r="Y167" s="270" t="e">
        <f t="shared" si="53"/>
        <v>#DIV/0!</v>
      </c>
    </row>
    <row r="168" spans="1:25" ht="25.5" customHeight="1">
      <c r="A168" s="267">
        <v>59</v>
      </c>
      <c r="B168" s="212"/>
      <c r="C168" s="212"/>
      <c r="D168" s="268" t="e">
        <f>'2. Outdoor DSLAM'!H62</f>
        <v>#DIV/0!</v>
      </c>
      <c r="E168" s="268" t="e">
        <f>D168*'6. WEIGHT PER PRODUCT '!$C$11</f>
        <v>#DIV/0!</v>
      </c>
      <c r="F168" s="268" t="e">
        <f>D168*'6. WEIGHT PER PRODUCT '!$C$12</f>
        <v>#DIV/0!</v>
      </c>
      <c r="G168" s="268" t="e">
        <f>D168*'6. WEIGHT PER PRODUCT '!$C$13</f>
        <v>#DIV/0!</v>
      </c>
      <c r="H168" s="268" t="e">
        <f>D168*'6. WEIGHT PER PRODUCT '!$C$14</f>
        <v>#DIV/0!</v>
      </c>
      <c r="I168" s="268" t="e">
        <f>D168*'6. WEIGHT PER PRODUCT '!$C$15</f>
        <v>#DIV/0!</v>
      </c>
      <c r="J168" s="268" t="e">
        <f>D168*'6. WEIGHT PER PRODUCT '!$C$16</f>
        <v>#DIV/0!</v>
      </c>
      <c r="K168" s="268" t="e">
        <f>D168*'6. WEIGHT PER PRODUCT '!$C$17</f>
        <v>#DIV/0!</v>
      </c>
      <c r="L168" s="268" t="e">
        <f t="shared" si="49"/>
        <v>#DIV/0!</v>
      </c>
      <c r="M168" s="268" t="e">
        <f t="shared" si="50"/>
        <v>#DIV/0!</v>
      </c>
      <c r="N168" s="268" t="e">
        <f t="shared" si="51"/>
        <v>#DIV/0!</v>
      </c>
      <c r="O168" s="268" t="e">
        <f t="shared" si="52"/>
        <v>#DIV/0!</v>
      </c>
      <c r="P168" s="268" t="e">
        <f t="shared" si="40"/>
        <v>#DIV/0!</v>
      </c>
      <c r="Q168" s="268" t="e">
        <f t="shared" si="41"/>
        <v>#DIV/0!</v>
      </c>
      <c r="R168" s="268" t="e">
        <f t="shared" si="42"/>
        <v>#DIV/0!</v>
      </c>
      <c r="S168" s="268" t="e">
        <f t="shared" si="43"/>
        <v>#DIV/0!</v>
      </c>
      <c r="T168" s="268" t="e">
        <f t="shared" si="44"/>
        <v>#DIV/0!</v>
      </c>
      <c r="U168" s="268" t="e">
        <f t="shared" si="45"/>
        <v>#DIV/0!</v>
      </c>
      <c r="V168" s="269" t="e">
        <f t="shared" si="46"/>
        <v>#DIV/0!</v>
      </c>
      <c r="W168" s="270" t="e">
        <f t="shared" si="47"/>
        <v>#DIV/0!</v>
      </c>
      <c r="X168" s="270" t="e">
        <f t="shared" si="48"/>
        <v>#DIV/0!</v>
      </c>
      <c r="Y168" s="270" t="e">
        <f t="shared" si="53"/>
        <v>#DIV/0!</v>
      </c>
    </row>
    <row r="169" spans="1:25" ht="25.5" customHeight="1">
      <c r="A169" s="267">
        <v>60</v>
      </c>
      <c r="B169" s="212"/>
      <c r="C169" s="212"/>
      <c r="D169" s="268" t="e">
        <f>'2. Outdoor DSLAM'!H63</f>
        <v>#DIV/0!</v>
      </c>
      <c r="E169" s="268" t="e">
        <f>D169*'6. WEIGHT PER PRODUCT '!$C$11</f>
        <v>#DIV/0!</v>
      </c>
      <c r="F169" s="268" t="e">
        <f>D169*'6. WEIGHT PER PRODUCT '!$C$12</f>
        <v>#DIV/0!</v>
      </c>
      <c r="G169" s="268" t="e">
        <f>D169*'6. WEIGHT PER PRODUCT '!$C$13</f>
        <v>#DIV/0!</v>
      </c>
      <c r="H169" s="268" t="e">
        <f>D169*'6. WEIGHT PER PRODUCT '!$C$14</f>
        <v>#DIV/0!</v>
      </c>
      <c r="I169" s="268" t="e">
        <f>D169*'6. WEIGHT PER PRODUCT '!$C$15</f>
        <v>#DIV/0!</v>
      </c>
      <c r="J169" s="268" t="e">
        <f>D169*'6. WEIGHT PER PRODUCT '!$C$16</f>
        <v>#DIV/0!</v>
      </c>
      <c r="K169" s="268" t="e">
        <f>D169*'6. WEIGHT PER PRODUCT '!$C$17</f>
        <v>#DIV/0!</v>
      </c>
      <c r="L169" s="268" t="e">
        <f t="shared" si="49"/>
        <v>#DIV/0!</v>
      </c>
      <c r="M169" s="268" t="e">
        <f t="shared" si="50"/>
        <v>#DIV/0!</v>
      </c>
      <c r="N169" s="268" t="e">
        <f t="shared" si="51"/>
        <v>#DIV/0!</v>
      </c>
      <c r="O169" s="268" t="e">
        <f t="shared" si="52"/>
        <v>#DIV/0!</v>
      </c>
      <c r="P169" s="268" t="e">
        <f t="shared" si="40"/>
        <v>#DIV/0!</v>
      </c>
      <c r="Q169" s="268" t="e">
        <f t="shared" si="41"/>
        <v>#DIV/0!</v>
      </c>
      <c r="R169" s="268" t="e">
        <f t="shared" si="42"/>
        <v>#DIV/0!</v>
      </c>
      <c r="S169" s="268" t="e">
        <f t="shared" si="43"/>
        <v>#DIV/0!</v>
      </c>
      <c r="T169" s="268" t="e">
        <f t="shared" si="44"/>
        <v>#DIV/0!</v>
      </c>
      <c r="U169" s="268" t="e">
        <f t="shared" si="45"/>
        <v>#DIV/0!</v>
      </c>
      <c r="V169" s="269" t="e">
        <f t="shared" si="46"/>
        <v>#DIV/0!</v>
      </c>
      <c r="W169" s="270" t="e">
        <f t="shared" si="47"/>
        <v>#DIV/0!</v>
      </c>
      <c r="X169" s="270" t="e">
        <f t="shared" si="48"/>
        <v>#DIV/0!</v>
      </c>
      <c r="Y169" s="270" t="e">
        <f t="shared" si="53"/>
        <v>#DIV/0!</v>
      </c>
    </row>
    <row r="170" spans="1:25" ht="25.5" customHeight="1">
      <c r="A170" s="267">
        <v>61</v>
      </c>
      <c r="B170" s="212"/>
      <c r="C170" s="212"/>
      <c r="D170" s="268" t="e">
        <f>'2. Outdoor DSLAM'!H64</f>
        <v>#DIV/0!</v>
      </c>
      <c r="E170" s="268" t="e">
        <f>D170*'6. WEIGHT PER PRODUCT '!$C$11</f>
        <v>#DIV/0!</v>
      </c>
      <c r="F170" s="268" t="e">
        <f>D170*'6. WEIGHT PER PRODUCT '!$C$12</f>
        <v>#DIV/0!</v>
      </c>
      <c r="G170" s="268" t="e">
        <f>D170*'6. WEIGHT PER PRODUCT '!$C$13</f>
        <v>#DIV/0!</v>
      </c>
      <c r="H170" s="268" t="e">
        <f>D170*'6. WEIGHT PER PRODUCT '!$C$14</f>
        <v>#DIV/0!</v>
      </c>
      <c r="I170" s="268" t="e">
        <f>D170*'6. WEIGHT PER PRODUCT '!$C$15</f>
        <v>#DIV/0!</v>
      </c>
      <c r="J170" s="268" t="e">
        <f>D170*'6. WEIGHT PER PRODUCT '!$C$16</f>
        <v>#DIV/0!</v>
      </c>
      <c r="K170" s="268" t="e">
        <f>D170*'6. WEIGHT PER PRODUCT '!$C$17</f>
        <v>#DIV/0!</v>
      </c>
      <c r="L170" s="268" t="e">
        <f t="shared" si="49"/>
        <v>#DIV/0!</v>
      </c>
      <c r="M170" s="268" t="e">
        <f t="shared" si="50"/>
        <v>#DIV/0!</v>
      </c>
      <c r="N170" s="268" t="e">
        <f t="shared" si="51"/>
        <v>#DIV/0!</v>
      </c>
      <c r="O170" s="268" t="e">
        <f t="shared" si="52"/>
        <v>#DIV/0!</v>
      </c>
      <c r="P170" s="268" t="e">
        <f t="shared" si="40"/>
        <v>#DIV/0!</v>
      </c>
      <c r="Q170" s="268" t="e">
        <f t="shared" si="41"/>
        <v>#DIV/0!</v>
      </c>
      <c r="R170" s="268" t="e">
        <f t="shared" si="42"/>
        <v>#DIV/0!</v>
      </c>
      <c r="S170" s="268" t="e">
        <f t="shared" si="43"/>
        <v>#DIV/0!</v>
      </c>
      <c r="T170" s="268" t="e">
        <f t="shared" si="44"/>
        <v>#DIV/0!</v>
      </c>
      <c r="U170" s="268" t="e">
        <f t="shared" si="45"/>
        <v>#DIV/0!</v>
      </c>
      <c r="V170" s="269" t="e">
        <f t="shared" si="46"/>
        <v>#DIV/0!</v>
      </c>
      <c r="W170" s="270" t="e">
        <f t="shared" si="47"/>
        <v>#DIV/0!</v>
      </c>
      <c r="X170" s="270" t="e">
        <f t="shared" si="48"/>
        <v>#DIV/0!</v>
      </c>
      <c r="Y170" s="270" t="e">
        <f t="shared" si="53"/>
        <v>#DIV/0!</v>
      </c>
    </row>
    <row r="171" spans="1:25" ht="25.5" customHeight="1">
      <c r="A171" s="267">
        <v>62</v>
      </c>
      <c r="B171" s="212"/>
      <c r="C171" s="212"/>
      <c r="D171" s="268" t="e">
        <f>'2. Outdoor DSLAM'!H65</f>
        <v>#DIV/0!</v>
      </c>
      <c r="E171" s="268" t="e">
        <f>D171*'6. WEIGHT PER PRODUCT '!$C$11</f>
        <v>#DIV/0!</v>
      </c>
      <c r="F171" s="268" t="e">
        <f>D171*'6. WEIGHT PER PRODUCT '!$C$12</f>
        <v>#DIV/0!</v>
      </c>
      <c r="G171" s="268" t="e">
        <f>D171*'6. WEIGHT PER PRODUCT '!$C$13</f>
        <v>#DIV/0!</v>
      </c>
      <c r="H171" s="268" t="e">
        <f>D171*'6. WEIGHT PER PRODUCT '!$C$14</f>
        <v>#DIV/0!</v>
      </c>
      <c r="I171" s="268" t="e">
        <f>D171*'6. WEIGHT PER PRODUCT '!$C$15</f>
        <v>#DIV/0!</v>
      </c>
      <c r="J171" s="268" t="e">
        <f>D171*'6. WEIGHT PER PRODUCT '!$C$16</f>
        <v>#DIV/0!</v>
      </c>
      <c r="K171" s="268" t="e">
        <f>D171*'6. WEIGHT PER PRODUCT '!$C$17</f>
        <v>#DIV/0!</v>
      </c>
      <c r="L171" s="268" t="e">
        <f t="shared" si="49"/>
        <v>#DIV/0!</v>
      </c>
      <c r="M171" s="268" t="e">
        <f t="shared" si="50"/>
        <v>#DIV/0!</v>
      </c>
      <c r="N171" s="268" t="e">
        <f t="shared" si="51"/>
        <v>#DIV/0!</v>
      </c>
      <c r="O171" s="268" t="e">
        <f t="shared" si="52"/>
        <v>#DIV/0!</v>
      </c>
      <c r="P171" s="268" t="e">
        <f t="shared" si="40"/>
        <v>#DIV/0!</v>
      </c>
      <c r="Q171" s="268" t="e">
        <f t="shared" si="41"/>
        <v>#DIV/0!</v>
      </c>
      <c r="R171" s="268" t="e">
        <f t="shared" si="42"/>
        <v>#DIV/0!</v>
      </c>
      <c r="S171" s="268" t="e">
        <f t="shared" si="43"/>
        <v>#DIV/0!</v>
      </c>
      <c r="T171" s="268" t="e">
        <f t="shared" si="44"/>
        <v>#DIV/0!</v>
      </c>
      <c r="U171" s="268" t="e">
        <f t="shared" si="45"/>
        <v>#DIV/0!</v>
      </c>
      <c r="V171" s="269" t="e">
        <f t="shared" si="46"/>
        <v>#DIV/0!</v>
      </c>
      <c r="W171" s="270" t="e">
        <f t="shared" si="47"/>
        <v>#DIV/0!</v>
      </c>
      <c r="X171" s="270" t="e">
        <f t="shared" si="48"/>
        <v>#DIV/0!</v>
      </c>
      <c r="Y171" s="270" t="e">
        <f t="shared" si="53"/>
        <v>#DIV/0!</v>
      </c>
    </row>
    <row r="172" spans="1:25" ht="25.5" customHeight="1">
      <c r="A172" s="267">
        <v>63</v>
      </c>
      <c r="B172" s="212"/>
      <c r="C172" s="212"/>
      <c r="D172" s="268" t="e">
        <f>'2. Outdoor DSLAM'!H66</f>
        <v>#DIV/0!</v>
      </c>
      <c r="E172" s="268" t="e">
        <f>D172*'6. WEIGHT PER PRODUCT '!$C$11</f>
        <v>#DIV/0!</v>
      </c>
      <c r="F172" s="268" t="e">
        <f>D172*'6. WEIGHT PER PRODUCT '!$C$12</f>
        <v>#DIV/0!</v>
      </c>
      <c r="G172" s="268" t="e">
        <f>D172*'6. WEIGHT PER PRODUCT '!$C$13</f>
        <v>#DIV/0!</v>
      </c>
      <c r="H172" s="268" t="e">
        <f>D172*'6. WEIGHT PER PRODUCT '!$C$14</f>
        <v>#DIV/0!</v>
      </c>
      <c r="I172" s="268" t="e">
        <f>D172*'6. WEIGHT PER PRODUCT '!$C$15</f>
        <v>#DIV/0!</v>
      </c>
      <c r="J172" s="268" t="e">
        <f>D172*'6. WEIGHT PER PRODUCT '!$C$16</f>
        <v>#DIV/0!</v>
      </c>
      <c r="K172" s="268" t="e">
        <f>D172*'6. WEIGHT PER PRODUCT '!$C$17</f>
        <v>#DIV/0!</v>
      </c>
      <c r="L172" s="268" t="e">
        <f t="shared" si="49"/>
        <v>#DIV/0!</v>
      </c>
      <c r="M172" s="268" t="e">
        <f t="shared" si="50"/>
        <v>#DIV/0!</v>
      </c>
      <c r="N172" s="268" t="e">
        <f t="shared" si="51"/>
        <v>#DIV/0!</v>
      </c>
      <c r="O172" s="268" t="e">
        <f t="shared" si="52"/>
        <v>#DIV/0!</v>
      </c>
      <c r="P172" s="268" t="e">
        <f t="shared" si="40"/>
        <v>#DIV/0!</v>
      </c>
      <c r="Q172" s="268" t="e">
        <f t="shared" si="41"/>
        <v>#DIV/0!</v>
      </c>
      <c r="R172" s="268" t="e">
        <f t="shared" si="42"/>
        <v>#DIV/0!</v>
      </c>
      <c r="S172" s="268" t="e">
        <f t="shared" si="43"/>
        <v>#DIV/0!</v>
      </c>
      <c r="T172" s="268" t="e">
        <f t="shared" si="44"/>
        <v>#DIV/0!</v>
      </c>
      <c r="U172" s="268" t="e">
        <f t="shared" si="45"/>
        <v>#DIV/0!</v>
      </c>
      <c r="V172" s="269" t="e">
        <f t="shared" si="46"/>
        <v>#DIV/0!</v>
      </c>
      <c r="W172" s="270" t="e">
        <f t="shared" si="47"/>
        <v>#DIV/0!</v>
      </c>
      <c r="X172" s="270" t="e">
        <f t="shared" si="48"/>
        <v>#DIV/0!</v>
      </c>
      <c r="Y172" s="270" t="e">
        <f t="shared" si="53"/>
        <v>#DIV/0!</v>
      </c>
    </row>
    <row r="173" spans="1:25" ht="25.5" customHeight="1">
      <c r="A173" s="267">
        <v>64</v>
      </c>
      <c r="B173" s="212"/>
      <c r="C173" s="212"/>
      <c r="D173" s="268" t="e">
        <f>'2. Outdoor DSLAM'!H67</f>
        <v>#DIV/0!</v>
      </c>
      <c r="E173" s="268" t="e">
        <f>D173*'6. WEIGHT PER PRODUCT '!$C$11</f>
        <v>#DIV/0!</v>
      </c>
      <c r="F173" s="268" t="e">
        <f>D173*'6. WEIGHT PER PRODUCT '!$C$12</f>
        <v>#DIV/0!</v>
      </c>
      <c r="G173" s="268" t="e">
        <f>D173*'6. WEIGHT PER PRODUCT '!$C$13</f>
        <v>#DIV/0!</v>
      </c>
      <c r="H173" s="268" t="e">
        <f>D173*'6. WEIGHT PER PRODUCT '!$C$14</f>
        <v>#DIV/0!</v>
      </c>
      <c r="I173" s="268" t="e">
        <f>D173*'6. WEIGHT PER PRODUCT '!$C$15</f>
        <v>#DIV/0!</v>
      </c>
      <c r="J173" s="268" t="e">
        <f>D173*'6. WEIGHT PER PRODUCT '!$C$16</f>
        <v>#DIV/0!</v>
      </c>
      <c r="K173" s="268" t="e">
        <f>D173*'6. WEIGHT PER PRODUCT '!$C$17</f>
        <v>#DIV/0!</v>
      </c>
      <c r="L173" s="268" t="e">
        <f t="shared" si="49"/>
        <v>#DIV/0!</v>
      </c>
      <c r="M173" s="268" t="e">
        <f t="shared" si="50"/>
        <v>#DIV/0!</v>
      </c>
      <c r="N173" s="268" t="e">
        <f t="shared" si="51"/>
        <v>#DIV/0!</v>
      </c>
      <c r="O173" s="268" t="e">
        <f t="shared" si="52"/>
        <v>#DIV/0!</v>
      </c>
      <c r="P173" s="268" t="e">
        <f t="shared" si="40"/>
        <v>#DIV/0!</v>
      </c>
      <c r="Q173" s="268" t="e">
        <f t="shared" si="41"/>
        <v>#DIV/0!</v>
      </c>
      <c r="R173" s="268" t="e">
        <f t="shared" si="42"/>
        <v>#DIV/0!</v>
      </c>
      <c r="S173" s="268" t="e">
        <f t="shared" si="43"/>
        <v>#DIV/0!</v>
      </c>
      <c r="T173" s="268" t="e">
        <f t="shared" si="44"/>
        <v>#DIV/0!</v>
      </c>
      <c r="U173" s="268" t="e">
        <f t="shared" si="45"/>
        <v>#DIV/0!</v>
      </c>
      <c r="V173" s="269" t="e">
        <f t="shared" si="46"/>
        <v>#DIV/0!</v>
      </c>
      <c r="W173" s="270" t="e">
        <f t="shared" si="47"/>
        <v>#DIV/0!</v>
      </c>
      <c r="X173" s="270" t="e">
        <f t="shared" si="48"/>
        <v>#DIV/0!</v>
      </c>
      <c r="Y173" s="270" t="e">
        <f t="shared" si="53"/>
        <v>#DIV/0!</v>
      </c>
    </row>
    <row r="174" spans="1:25" ht="25.5" customHeight="1">
      <c r="A174" s="267">
        <v>65</v>
      </c>
      <c r="B174" s="212"/>
      <c r="C174" s="212"/>
      <c r="D174" s="268" t="e">
        <f>'2. Outdoor DSLAM'!H68</f>
        <v>#DIV/0!</v>
      </c>
      <c r="E174" s="268" t="e">
        <f>D174*'6. WEIGHT PER PRODUCT '!$C$11</f>
        <v>#DIV/0!</v>
      </c>
      <c r="F174" s="268" t="e">
        <f>D174*'6. WEIGHT PER PRODUCT '!$C$12</f>
        <v>#DIV/0!</v>
      </c>
      <c r="G174" s="268" t="e">
        <f>D174*'6. WEIGHT PER PRODUCT '!$C$13</f>
        <v>#DIV/0!</v>
      </c>
      <c r="H174" s="268" t="e">
        <f>D174*'6. WEIGHT PER PRODUCT '!$C$14</f>
        <v>#DIV/0!</v>
      </c>
      <c r="I174" s="268" t="e">
        <f>D174*'6. WEIGHT PER PRODUCT '!$C$15</f>
        <v>#DIV/0!</v>
      </c>
      <c r="J174" s="268" t="e">
        <f>D174*'6. WEIGHT PER PRODUCT '!$C$16</f>
        <v>#DIV/0!</v>
      </c>
      <c r="K174" s="268" t="e">
        <f>D174*'6. WEIGHT PER PRODUCT '!$C$17</f>
        <v>#DIV/0!</v>
      </c>
      <c r="L174" s="268" t="e">
        <f t="shared" si="49"/>
        <v>#DIV/0!</v>
      </c>
      <c r="M174" s="268" t="e">
        <f t="shared" si="50"/>
        <v>#DIV/0!</v>
      </c>
      <c r="N174" s="268" t="e">
        <f t="shared" si="51"/>
        <v>#DIV/0!</v>
      </c>
      <c r="O174" s="268" t="e">
        <f t="shared" si="52"/>
        <v>#DIV/0!</v>
      </c>
      <c r="P174" s="268" t="e">
        <f aca="true" t="shared" si="54" ref="P174:P237">VLOOKUP(O174,$AA$4:$AB$13,2,1)</f>
        <v>#DIV/0!</v>
      </c>
      <c r="Q174" s="268" t="e">
        <f aca="true" t="shared" si="55" ref="Q174:Q193">IF(P174&gt;O174,0,O174-P174)</f>
        <v>#DIV/0!</v>
      </c>
      <c r="R174" s="268" t="e">
        <f aca="true" t="shared" si="56" ref="R174:R237">IF(Q174&gt;0,VLOOKUP(Q174,$AA$4:$AB$13,2,1),0)</f>
        <v>#DIV/0!</v>
      </c>
      <c r="S174" s="268" t="e">
        <f aca="true" t="shared" si="57" ref="S174:S193">IF(R174&gt;Q174,0,Q174-R174)</f>
        <v>#DIV/0!</v>
      </c>
      <c r="T174" s="268" t="e">
        <f aca="true" t="shared" si="58" ref="T174:T237">IF(S174&gt;0,VLOOKUP(S174,$AA$4:$AB$13,2,1),0)</f>
        <v>#DIV/0!</v>
      </c>
      <c r="U174" s="268" t="e">
        <f aca="true" t="shared" si="59" ref="U174:U193">SUM(P174:T174)</f>
        <v>#DIV/0!</v>
      </c>
      <c r="V174" s="269" t="e">
        <f aca="true" t="shared" si="60" ref="V174:V237">VLOOKUP(P174,$AB$4:$AD$13,3,1)+VLOOKUP(P174,$AB$4:$AD$13,2,1)/$X$2</f>
        <v>#DIV/0!</v>
      </c>
      <c r="W174" s="270" t="e">
        <f aca="true" t="shared" si="61" ref="W174:W237">IF(R174=0,0,VLOOKUP(R174,$AB$4:$AD$13,3,1)+VLOOKUP(R174,$AB$4:$AD$13,2,1)/$X$2)</f>
        <v>#DIV/0!</v>
      </c>
      <c r="X174" s="270" t="e">
        <f aca="true" t="shared" si="62" ref="X174:X237">IF(T174=0,0,VLOOKUP(T174,$AB$4:$AD$13,3,1)+VLOOKUP(T174,$AB$4:$AD$13,2,1)/$X$2)</f>
        <v>#DIV/0!</v>
      </c>
      <c r="Y174" s="270" t="e">
        <f t="shared" si="53"/>
        <v>#DIV/0!</v>
      </c>
    </row>
    <row r="175" spans="1:25" ht="25.5" customHeight="1">
      <c r="A175" s="267">
        <v>66</v>
      </c>
      <c r="B175" s="212"/>
      <c r="C175" s="212"/>
      <c r="D175" s="268" t="e">
        <f>'2. Outdoor DSLAM'!H69</f>
        <v>#DIV/0!</v>
      </c>
      <c r="E175" s="268" t="e">
        <f>D175*'6. WEIGHT PER PRODUCT '!$C$11</f>
        <v>#DIV/0!</v>
      </c>
      <c r="F175" s="268" t="e">
        <f>D175*'6. WEIGHT PER PRODUCT '!$C$12</f>
        <v>#DIV/0!</v>
      </c>
      <c r="G175" s="268" t="e">
        <f>D175*'6. WEIGHT PER PRODUCT '!$C$13</f>
        <v>#DIV/0!</v>
      </c>
      <c r="H175" s="268" t="e">
        <f>D175*'6. WEIGHT PER PRODUCT '!$C$14</f>
        <v>#DIV/0!</v>
      </c>
      <c r="I175" s="268" t="e">
        <f>D175*'6. WEIGHT PER PRODUCT '!$C$15</f>
        <v>#DIV/0!</v>
      </c>
      <c r="J175" s="268" t="e">
        <f>D175*'6. WEIGHT PER PRODUCT '!$C$16</f>
        <v>#DIV/0!</v>
      </c>
      <c r="K175" s="268" t="e">
        <f>D175*'6. WEIGHT PER PRODUCT '!$C$17</f>
        <v>#DIV/0!</v>
      </c>
      <c r="L175" s="268" t="e">
        <f>((E175*512)+(F175*1024)+(G175*2048)+(H175*4096)+(I175*2048)+(J175*4096)+(K175*8192))/1000</f>
        <v>#DIV/0!</v>
      </c>
      <c r="M175" s="268" t="e">
        <f aca="true" t="shared" si="63" ref="M175:M193">(((E175*512)+(F175*1024)+(G175*2048)+(H175*4096))/1000)/50</f>
        <v>#DIV/0!</v>
      </c>
      <c r="N175" s="268" t="e">
        <f aca="true" t="shared" si="64" ref="N175:N193">(((I175*2048)+(J175*4096)+(K175*8192))/1000)/20</f>
        <v>#DIV/0!</v>
      </c>
      <c r="O175" s="268" t="e">
        <f aca="true" t="shared" si="65" ref="O175:O193">M175+N175</f>
        <v>#DIV/0!</v>
      </c>
      <c r="P175" s="268" t="e">
        <f t="shared" si="54"/>
        <v>#DIV/0!</v>
      </c>
      <c r="Q175" s="268" t="e">
        <f t="shared" si="55"/>
        <v>#DIV/0!</v>
      </c>
      <c r="R175" s="268" t="e">
        <f t="shared" si="56"/>
        <v>#DIV/0!</v>
      </c>
      <c r="S175" s="268" t="e">
        <f t="shared" si="57"/>
        <v>#DIV/0!</v>
      </c>
      <c r="T175" s="268" t="e">
        <f t="shared" si="58"/>
        <v>#DIV/0!</v>
      </c>
      <c r="U175" s="268" t="e">
        <f t="shared" si="59"/>
        <v>#DIV/0!</v>
      </c>
      <c r="V175" s="269" t="e">
        <f t="shared" si="60"/>
        <v>#DIV/0!</v>
      </c>
      <c r="W175" s="270" t="e">
        <f t="shared" si="61"/>
        <v>#DIV/0!</v>
      </c>
      <c r="X175" s="270" t="e">
        <f t="shared" si="62"/>
        <v>#DIV/0!</v>
      </c>
      <c r="Y175" s="270" t="e">
        <f aca="true" t="shared" si="66" ref="Y175:Y193">SUM(V175:X175)</f>
        <v>#DIV/0!</v>
      </c>
    </row>
    <row r="176" spans="1:25" ht="25.5" customHeight="1">
      <c r="A176" s="267">
        <v>67</v>
      </c>
      <c r="B176" s="212"/>
      <c r="C176" s="212"/>
      <c r="D176" s="268" t="e">
        <f>'2. Outdoor DSLAM'!H70</f>
        <v>#DIV/0!</v>
      </c>
      <c r="E176" s="268" t="e">
        <f>D176*'6. WEIGHT PER PRODUCT '!$C$11</f>
        <v>#DIV/0!</v>
      </c>
      <c r="F176" s="268" t="e">
        <f>D176*'6. WEIGHT PER PRODUCT '!$C$12</f>
        <v>#DIV/0!</v>
      </c>
      <c r="G176" s="268" t="e">
        <f>D176*'6. WEIGHT PER PRODUCT '!$C$13</f>
        <v>#DIV/0!</v>
      </c>
      <c r="H176" s="268" t="e">
        <f>D176*'6. WEIGHT PER PRODUCT '!$C$14</f>
        <v>#DIV/0!</v>
      </c>
      <c r="I176" s="268" t="e">
        <f>D176*'6. WEIGHT PER PRODUCT '!$C$15</f>
        <v>#DIV/0!</v>
      </c>
      <c r="J176" s="268" t="e">
        <f>D176*'6. WEIGHT PER PRODUCT '!$C$16</f>
        <v>#DIV/0!</v>
      </c>
      <c r="K176" s="268" t="e">
        <f>D176*'6. WEIGHT PER PRODUCT '!$C$17</f>
        <v>#DIV/0!</v>
      </c>
      <c r="L176" s="268" t="e">
        <f>((E176*512)+(F176*1024)+(G176*2048)+(H176*4096)+(I176*2048)+(J176*4096)+(K176*8192))/1000</f>
        <v>#DIV/0!</v>
      </c>
      <c r="M176" s="268" t="e">
        <f t="shared" si="63"/>
        <v>#DIV/0!</v>
      </c>
      <c r="N176" s="268" t="e">
        <f t="shared" si="64"/>
        <v>#DIV/0!</v>
      </c>
      <c r="O176" s="268" t="e">
        <f t="shared" si="65"/>
        <v>#DIV/0!</v>
      </c>
      <c r="P176" s="268" t="e">
        <f t="shared" si="54"/>
        <v>#DIV/0!</v>
      </c>
      <c r="Q176" s="268" t="e">
        <f t="shared" si="55"/>
        <v>#DIV/0!</v>
      </c>
      <c r="R176" s="268" t="e">
        <f t="shared" si="56"/>
        <v>#DIV/0!</v>
      </c>
      <c r="S176" s="268" t="e">
        <f t="shared" si="57"/>
        <v>#DIV/0!</v>
      </c>
      <c r="T176" s="268" t="e">
        <f t="shared" si="58"/>
        <v>#DIV/0!</v>
      </c>
      <c r="U176" s="268" t="e">
        <f t="shared" si="59"/>
        <v>#DIV/0!</v>
      </c>
      <c r="V176" s="269" t="e">
        <f t="shared" si="60"/>
        <v>#DIV/0!</v>
      </c>
      <c r="W176" s="270" t="e">
        <f t="shared" si="61"/>
        <v>#DIV/0!</v>
      </c>
      <c r="X176" s="270" t="e">
        <f t="shared" si="62"/>
        <v>#DIV/0!</v>
      </c>
      <c r="Y176" s="270" t="e">
        <f t="shared" si="66"/>
        <v>#DIV/0!</v>
      </c>
    </row>
    <row r="177" spans="1:25" ht="25.5" customHeight="1">
      <c r="A177" s="267">
        <v>68</v>
      </c>
      <c r="B177" s="212"/>
      <c r="C177" s="212"/>
      <c r="D177" s="268" t="e">
        <f>'2. Outdoor DSLAM'!H71</f>
        <v>#DIV/0!</v>
      </c>
      <c r="E177" s="268" t="e">
        <f>D177*'6. WEIGHT PER PRODUCT '!$C$11</f>
        <v>#DIV/0!</v>
      </c>
      <c r="F177" s="268" t="e">
        <f>D177*'6. WEIGHT PER PRODUCT '!$C$12</f>
        <v>#DIV/0!</v>
      </c>
      <c r="G177" s="268" t="e">
        <f>D177*'6. WEIGHT PER PRODUCT '!$C$13</f>
        <v>#DIV/0!</v>
      </c>
      <c r="H177" s="268" t="e">
        <f>D177*'6. WEIGHT PER PRODUCT '!$C$14</f>
        <v>#DIV/0!</v>
      </c>
      <c r="I177" s="268" t="e">
        <f>D177*'6. WEIGHT PER PRODUCT '!$C$15</f>
        <v>#DIV/0!</v>
      </c>
      <c r="J177" s="268" t="e">
        <f>D177*'6. WEIGHT PER PRODUCT '!$C$16</f>
        <v>#DIV/0!</v>
      </c>
      <c r="K177" s="268" t="e">
        <f>D177*'6. WEIGHT PER PRODUCT '!$C$17</f>
        <v>#DIV/0!</v>
      </c>
      <c r="L177" s="268" t="e">
        <f aca="true" t="shared" si="67" ref="L177:L190">((E177*512)+(F177*1024)+(G177*2048)+(H177*4096)+(I177*2048)+(J177*4096)+(K177*8192))/1000</f>
        <v>#DIV/0!</v>
      </c>
      <c r="M177" s="268" t="e">
        <f t="shared" si="63"/>
        <v>#DIV/0!</v>
      </c>
      <c r="N177" s="268" t="e">
        <f t="shared" si="64"/>
        <v>#DIV/0!</v>
      </c>
      <c r="O177" s="268" t="e">
        <f t="shared" si="65"/>
        <v>#DIV/0!</v>
      </c>
      <c r="P177" s="268" t="e">
        <f t="shared" si="54"/>
        <v>#DIV/0!</v>
      </c>
      <c r="Q177" s="268" t="e">
        <f t="shared" si="55"/>
        <v>#DIV/0!</v>
      </c>
      <c r="R177" s="268" t="e">
        <f t="shared" si="56"/>
        <v>#DIV/0!</v>
      </c>
      <c r="S177" s="268" t="e">
        <f t="shared" si="57"/>
        <v>#DIV/0!</v>
      </c>
      <c r="T177" s="268" t="e">
        <f t="shared" si="58"/>
        <v>#DIV/0!</v>
      </c>
      <c r="U177" s="268" t="e">
        <f t="shared" si="59"/>
        <v>#DIV/0!</v>
      </c>
      <c r="V177" s="269" t="e">
        <f t="shared" si="60"/>
        <v>#DIV/0!</v>
      </c>
      <c r="W177" s="270" t="e">
        <f t="shared" si="61"/>
        <v>#DIV/0!</v>
      </c>
      <c r="X177" s="270" t="e">
        <f t="shared" si="62"/>
        <v>#DIV/0!</v>
      </c>
      <c r="Y177" s="270" t="e">
        <f t="shared" si="66"/>
        <v>#DIV/0!</v>
      </c>
    </row>
    <row r="178" spans="1:25" ht="25.5" customHeight="1">
      <c r="A178" s="267">
        <v>69</v>
      </c>
      <c r="B178" s="212"/>
      <c r="C178" s="212"/>
      <c r="D178" s="268" t="e">
        <f>'2. Outdoor DSLAM'!H72</f>
        <v>#DIV/0!</v>
      </c>
      <c r="E178" s="268" t="e">
        <f>D178*'6. WEIGHT PER PRODUCT '!$C$11</f>
        <v>#DIV/0!</v>
      </c>
      <c r="F178" s="268" t="e">
        <f>D178*'6. WEIGHT PER PRODUCT '!$C$12</f>
        <v>#DIV/0!</v>
      </c>
      <c r="G178" s="268" t="e">
        <f>D178*'6. WEIGHT PER PRODUCT '!$C$13</f>
        <v>#DIV/0!</v>
      </c>
      <c r="H178" s="268" t="e">
        <f>D178*'6. WEIGHT PER PRODUCT '!$C$14</f>
        <v>#DIV/0!</v>
      </c>
      <c r="I178" s="268" t="e">
        <f>D178*'6. WEIGHT PER PRODUCT '!$C$15</f>
        <v>#DIV/0!</v>
      </c>
      <c r="J178" s="268" t="e">
        <f>D178*'6. WEIGHT PER PRODUCT '!$C$16</f>
        <v>#DIV/0!</v>
      </c>
      <c r="K178" s="268" t="e">
        <f>D178*'6. WEIGHT PER PRODUCT '!$C$17</f>
        <v>#DIV/0!</v>
      </c>
      <c r="L178" s="268" t="e">
        <f t="shared" si="67"/>
        <v>#DIV/0!</v>
      </c>
      <c r="M178" s="268" t="e">
        <f t="shared" si="63"/>
        <v>#DIV/0!</v>
      </c>
      <c r="N178" s="268" t="e">
        <f t="shared" si="64"/>
        <v>#DIV/0!</v>
      </c>
      <c r="O178" s="268" t="e">
        <f t="shared" si="65"/>
        <v>#DIV/0!</v>
      </c>
      <c r="P178" s="268" t="e">
        <f t="shared" si="54"/>
        <v>#DIV/0!</v>
      </c>
      <c r="Q178" s="268" t="e">
        <f t="shared" si="55"/>
        <v>#DIV/0!</v>
      </c>
      <c r="R178" s="268" t="e">
        <f t="shared" si="56"/>
        <v>#DIV/0!</v>
      </c>
      <c r="S178" s="268" t="e">
        <f t="shared" si="57"/>
        <v>#DIV/0!</v>
      </c>
      <c r="T178" s="268" t="e">
        <f t="shared" si="58"/>
        <v>#DIV/0!</v>
      </c>
      <c r="U178" s="268" t="e">
        <f t="shared" si="59"/>
        <v>#DIV/0!</v>
      </c>
      <c r="V178" s="269" t="e">
        <f t="shared" si="60"/>
        <v>#DIV/0!</v>
      </c>
      <c r="W178" s="270" t="e">
        <f t="shared" si="61"/>
        <v>#DIV/0!</v>
      </c>
      <c r="X178" s="270" t="e">
        <f t="shared" si="62"/>
        <v>#DIV/0!</v>
      </c>
      <c r="Y178" s="270" t="e">
        <f t="shared" si="66"/>
        <v>#DIV/0!</v>
      </c>
    </row>
    <row r="179" spans="1:25" ht="25.5" customHeight="1">
      <c r="A179" s="267">
        <v>70</v>
      </c>
      <c r="B179" s="212"/>
      <c r="C179" s="212"/>
      <c r="D179" s="268" t="e">
        <f>'2. Outdoor DSLAM'!H73</f>
        <v>#DIV/0!</v>
      </c>
      <c r="E179" s="268" t="e">
        <f>D179*'6. WEIGHT PER PRODUCT '!$C$11</f>
        <v>#DIV/0!</v>
      </c>
      <c r="F179" s="268" t="e">
        <f>D179*'6. WEIGHT PER PRODUCT '!$C$12</f>
        <v>#DIV/0!</v>
      </c>
      <c r="G179" s="268" t="e">
        <f>D179*'6. WEIGHT PER PRODUCT '!$C$13</f>
        <v>#DIV/0!</v>
      </c>
      <c r="H179" s="268" t="e">
        <f>D179*'6. WEIGHT PER PRODUCT '!$C$14</f>
        <v>#DIV/0!</v>
      </c>
      <c r="I179" s="268" t="e">
        <f>D179*'6. WEIGHT PER PRODUCT '!$C$15</f>
        <v>#DIV/0!</v>
      </c>
      <c r="J179" s="268" t="e">
        <f>D179*'6. WEIGHT PER PRODUCT '!$C$16</f>
        <v>#DIV/0!</v>
      </c>
      <c r="K179" s="268" t="e">
        <f>D179*'6. WEIGHT PER PRODUCT '!$C$17</f>
        <v>#DIV/0!</v>
      </c>
      <c r="L179" s="268" t="e">
        <f t="shared" si="67"/>
        <v>#DIV/0!</v>
      </c>
      <c r="M179" s="268" t="e">
        <f t="shared" si="63"/>
        <v>#DIV/0!</v>
      </c>
      <c r="N179" s="268" t="e">
        <f t="shared" si="64"/>
        <v>#DIV/0!</v>
      </c>
      <c r="O179" s="268" t="e">
        <f t="shared" si="65"/>
        <v>#DIV/0!</v>
      </c>
      <c r="P179" s="268" t="e">
        <f t="shared" si="54"/>
        <v>#DIV/0!</v>
      </c>
      <c r="Q179" s="268" t="e">
        <f t="shared" si="55"/>
        <v>#DIV/0!</v>
      </c>
      <c r="R179" s="268" t="e">
        <f t="shared" si="56"/>
        <v>#DIV/0!</v>
      </c>
      <c r="S179" s="268" t="e">
        <f t="shared" si="57"/>
        <v>#DIV/0!</v>
      </c>
      <c r="T179" s="268" t="e">
        <f t="shared" si="58"/>
        <v>#DIV/0!</v>
      </c>
      <c r="U179" s="268" t="e">
        <f t="shared" si="59"/>
        <v>#DIV/0!</v>
      </c>
      <c r="V179" s="269" t="e">
        <f t="shared" si="60"/>
        <v>#DIV/0!</v>
      </c>
      <c r="W179" s="270" t="e">
        <f t="shared" si="61"/>
        <v>#DIV/0!</v>
      </c>
      <c r="X179" s="270" t="e">
        <f t="shared" si="62"/>
        <v>#DIV/0!</v>
      </c>
      <c r="Y179" s="270" t="e">
        <f t="shared" si="66"/>
        <v>#DIV/0!</v>
      </c>
    </row>
    <row r="180" spans="1:25" ht="25.5" customHeight="1">
      <c r="A180" s="267">
        <v>71</v>
      </c>
      <c r="B180" s="212"/>
      <c r="C180" s="212"/>
      <c r="D180" s="268" t="e">
        <f>'2. Outdoor DSLAM'!H74</f>
        <v>#DIV/0!</v>
      </c>
      <c r="E180" s="268" t="e">
        <f>D180*'6. WEIGHT PER PRODUCT '!$C$11</f>
        <v>#DIV/0!</v>
      </c>
      <c r="F180" s="268" t="e">
        <f>D180*'6. WEIGHT PER PRODUCT '!$C$12</f>
        <v>#DIV/0!</v>
      </c>
      <c r="G180" s="268" t="e">
        <f>D180*'6. WEIGHT PER PRODUCT '!$C$13</f>
        <v>#DIV/0!</v>
      </c>
      <c r="H180" s="268" t="e">
        <f>D180*'6. WEIGHT PER PRODUCT '!$C$14</f>
        <v>#DIV/0!</v>
      </c>
      <c r="I180" s="268" t="e">
        <f>D180*'6. WEIGHT PER PRODUCT '!$C$15</f>
        <v>#DIV/0!</v>
      </c>
      <c r="J180" s="268" t="e">
        <f>D180*'6. WEIGHT PER PRODUCT '!$C$16</f>
        <v>#DIV/0!</v>
      </c>
      <c r="K180" s="268" t="e">
        <f>D180*'6. WEIGHT PER PRODUCT '!$C$17</f>
        <v>#DIV/0!</v>
      </c>
      <c r="L180" s="268" t="e">
        <f t="shared" si="67"/>
        <v>#DIV/0!</v>
      </c>
      <c r="M180" s="268" t="e">
        <f t="shared" si="63"/>
        <v>#DIV/0!</v>
      </c>
      <c r="N180" s="268" t="e">
        <f t="shared" si="64"/>
        <v>#DIV/0!</v>
      </c>
      <c r="O180" s="268" t="e">
        <f t="shared" si="65"/>
        <v>#DIV/0!</v>
      </c>
      <c r="P180" s="268" t="e">
        <f t="shared" si="54"/>
        <v>#DIV/0!</v>
      </c>
      <c r="Q180" s="268" t="e">
        <f t="shared" si="55"/>
        <v>#DIV/0!</v>
      </c>
      <c r="R180" s="268" t="e">
        <f t="shared" si="56"/>
        <v>#DIV/0!</v>
      </c>
      <c r="S180" s="268" t="e">
        <f t="shared" si="57"/>
        <v>#DIV/0!</v>
      </c>
      <c r="T180" s="268" t="e">
        <f t="shared" si="58"/>
        <v>#DIV/0!</v>
      </c>
      <c r="U180" s="268" t="e">
        <f t="shared" si="59"/>
        <v>#DIV/0!</v>
      </c>
      <c r="V180" s="269" t="e">
        <f t="shared" si="60"/>
        <v>#DIV/0!</v>
      </c>
      <c r="W180" s="270" t="e">
        <f t="shared" si="61"/>
        <v>#DIV/0!</v>
      </c>
      <c r="X180" s="270" t="e">
        <f t="shared" si="62"/>
        <v>#DIV/0!</v>
      </c>
      <c r="Y180" s="270" t="e">
        <f t="shared" si="66"/>
        <v>#DIV/0!</v>
      </c>
    </row>
    <row r="181" spans="1:25" ht="25.5" customHeight="1">
      <c r="A181" s="267">
        <v>72</v>
      </c>
      <c r="B181" s="212"/>
      <c r="C181" s="212"/>
      <c r="D181" s="268" t="e">
        <f>'2. Outdoor DSLAM'!H75</f>
        <v>#DIV/0!</v>
      </c>
      <c r="E181" s="268" t="e">
        <f>D181*'6. WEIGHT PER PRODUCT '!$C$11</f>
        <v>#DIV/0!</v>
      </c>
      <c r="F181" s="268" t="e">
        <f>D181*'6. WEIGHT PER PRODUCT '!$C$12</f>
        <v>#DIV/0!</v>
      </c>
      <c r="G181" s="268" t="e">
        <f>D181*'6. WEIGHT PER PRODUCT '!$C$13</f>
        <v>#DIV/0!</v>
      </c>
      <c r="H181" s="268" t="e">
        <f>D181*'6. WEIGHT PER PRODUCT '!$C$14</f>
        <v>#DIV/0!</v>
      </c>
      <c r="I181" s="268" t="e">
        <f>D181*'6. WEIGHT PER PRODUCT '!$C$15</f>
        <v>#DIV/0!</v>
      </c>
      <c r="J181" s="268" t="e">
        <f>D181*'6. WEIGHT PER PRODUCT '!$C$16</f>
        <v>#DIV/0!</v>
      </c>
      <c r="K181" s="268" t="e">
        <f>D181*'6. WEIGHT PER PRODUCT '!$C$17</f>
        <v>#DIV/0!</v>
      </c>
      <c r="L181" s="268" t="e">
        <f t="shared" si="67"/>
        <v>#DIV/0!</v>
      </c>
      <c r="M181" s="268" t="e">
        <f t="shared" si="63"/>
        <v>#DIV/0!</v>
      </c>
      <c r="N181" s="268" t="e">
        <f t="shared" si="64"/>
        <v>#DIV/0!</v>
      </c>
      <c r="O181" s="268" t="e">
        <f t="shared" si="65"/>
        <v>#DIV/0!</v>
      </c>
      <c r="P181" s="268" t="e">
        <f t="shared" si="54"/>
        <v>#DIV/0!</v>
      </c>
      <c r="Q181" s="268" t="e">
        <f t="shared" si="55"/>
        <v>#DIV/0!</v>
      </c>
      <c r="R181" s="268" t="e">
        <f t="shared" si="56"/>
        <v>#DIV/0!</v>
      </c>
      <c r="S181" s="268" t="e">
        <f t="shared" si="57"/>
        <v>#DIV/0!</v>
      </c>
      <c r="T181" s="268" t="e">
        <f t="shared" si="58"/>
        <v>#DIV/0!</v>
      </c>
      <c r="U181" s="268" t="e">
        <f t="shared" si="59"/>
        <v>#DIV/0!</v>
      </c>
      <c r="V181" s="269" t="e">
        <f t="shared" si="60"/>
        <v>#DIV/0!</v>
      </c>
      <c r="W181" s="270" t="e">
        <f t="shared" si="61"/>
        <v>#DIV/0!</v>
      </c>
      <c r="X181" s="270" t="e">
        <f t="shared" si="62"/>
        <v>#DIV/0!</v>
      </c>
      <c r="Y181" s="270" t="e">
        <f t="shared" si="66"/>
        <v>#DIV/0!</v>
      </c>
    </row>
    <row r="182" spans="1:25" ht="25.5" customHeight="1">
      <c r="A182" s="267">
        <v>73</v>
      </c>
      <c r="B182" s="212"/>
      <c r="C182" s="212"/>
      <c r="D182" s="268" t="e">
        <f>'2. Outdoor DSLAM'!H76</f>
        <v>#DIV/0!</v>
      </c>
      <c r="E182" s="268" t="e">
        <f>D182*'6. WEIGHT PER PRODUCT '!$C$11</f>
        <v>#DIV/0!</v>
      </c>
      <c r="F182" s="268" t="e">
        <f>D182*'6. WEIGHT PER PRODUCT '!$C$12</f>
        <v>#DIV/0!</v>
      </c>
      <c r="G182" s="268" t="e">
        <f>D182*'6. WEIGHT PER PRODUCT '!$C$13</f>
        <v>#DIV/0!</v>
      </c>
      <c r="H182" s="268" t="e">
        <f>D182*'6. WEIGHT PER PRODUCT '!$C$14</f>
        <v>#DIV/0!</v>
      </c>
      <c r="I182" s="268" t="e">
        <f>D182*'6. WEIGHT PER PRODUCT '!$C$15</f>
        <v>#DIV/0!</v>
      </c>
      <c r="J182" s="268" t="e">
        <f>D182*'6. WEIGHT PER PRODUCT '!$C$16</f>
        <v>#DIV/0!</v>
      </c>
      <c r="K182" s="268" t="e">
        <f>D182*'6. WEIGHT PER PRODUCT '!$C$17</f>
        <v>#DIV/0!</v>
      </c>
      <c r="L182" s="268" t="e">
        <f t="shared" si="67"/>
        <v>#DIV/0!</v>
      </c>
      <c r="M182" s="268" t="e">
        <f t="shared" si="63"/>
        <v>#DIV/0!</v>
      </c>
      <c r="N182" s="268" t="e">
        <f t="shared" si="64"/>
        <v>#DIV/0!</v>
      </c>
      <c r="O182" s="268" t="e">
        <f t="shared" si="65"/>
        <v>#DIV/0!</v>
      </c>
      <c r="P182" s="268" t="e">
        <f t="shared" si="54"/>
        <v>#DIV/0!</v>
      </c>
      <c r="Q182" s="268" t="e">
        <f t="shared" si="55"/>
        <v>#DIV/0!</v>
      </c>
      <c r="R182" s="268" t="e">
        <f t="shared" si="56"/>
        <v>#DIV/0!</v>
      </c>
      <c r="S182" s="268" t="e">
        <f t="shared" si="57"/>
        <v>#DIV/0!</v>
      </c>
      <c r="T182" s="268" t="e">
        <f t="shared" si="58"/>
        <v>#DIV/0!</v>
      </c>
      <c r="U182" s="268" t="e">
        <f t="shared" si="59"/>
        <v>#DIV/0!</v>
      </c>
      <c r="V182" s="269" t="e">
        <f t="shared" si="60"/>
        <v>#DIV/0!</v>
      </c>
      <c r="W182" s="270" t="e">
        <f t="shared" si="61"/>
        <v>#DIV/0!</v>
      </c>
      <c r="X182" s="270" t="e">
        <f t="shared" si="62"/>
        <v>#DIV/0!</v>
      </c>
      <c r="Y182" s="270" t="e">
        <f t="shared" si="66"/>
        <v>#DIV/0!</v>
      </c>
    </row>
    <row r="183" spans="1:25" ht="25.5" customHeight="1">
      <c r="A183" s="267">
        <v>74</v>
      </c>
      <c r="B183" s="212"/>
      <c r="C183" s="212"/>
      <c r="D183" s="268" t="e">
        <f>'2. Outdoor DSLAM'!H77</f>
        <v>#DIV/0!</v>
      </c>
      <c r="E183" s="268" t="e">
        <f>D183*'6. WEIGHT PER PRODUCT '!$C$11</f>
        <v>#DIV/0!</v>
      </c>
      <c r="F183" s="268" t="e">
        <f>D183*'6. WEIGHT PER PRODUCT '!$C$12</f>
        <v>#DIV/0!</v>
      </c>
      <c r="G183" s="268" t="e">
        <f>D183*'6. WEIGHT PER PRODUCT '!$C$13</f>
        <v>#DIV/0!</v>
      </c>
      <c r="H183" s="268" t="e">
        <f>D183*'6. WEIGHT PER PRODUCT '!$C$14</f>
        <v>#DIV/0!</v>
      </c>
      <c r="I183" s="268" t="e">
        <f>D183*'6. WEIGHT PER PRODUCT '!$C$15</f>
        <v>#DIV/0!</v>
      </c>
      <c r="J183" s="268" t="e">
        <f>D183*'6. WEIGHT PER PRODUCT '!$C$16</f>
        <v>#DIV/0!</v>
      </c>
      <c r="K183" s="268" t="e">
        <f>D183*'6. WEIGHT PER PRODUCT '!$C$17</f>
        <v>#DIV/0!</v>
      </c>
      <c r="L183" s="268" t="e">
        <f t="shared" si="67"/>
        <v>#DIV/0!</v>
      </c>
      <c r="M183" s="268" t="e">
        <f t="shared" si="63"/>
        <v>#DIV/0!</v>
      </c>
      <c r="N183" s="268" t="e">
        <f t="shared" si="64"/>
        <v>#DIV/0!</v>
      </c>
      <c r="O183" s="268" t="e">
        <f t="shared" si="65"/>
        <v>#DIV/0!</v>
      </c>
      <c r="P183" s="268" t="e">
        <f t="shared" si="54"/>
        <v>#DIV/0!</v>
      </c>
      <c r="Q183" s="268" t="e">
        <f t="shared" si="55"/>
        <v>#DIV/0!</v>
      </c>
      <c r="R183" s="268" t="e">
        <f t="shared" si="56"/>
        <v>#DIV/0!</v>
      </c>
      <c r="S183" s="268" t="e">
        <f t="shared" si="57"/>
        <v>#DIV/0!</v>
      </c>
      <c r="T183" s="268" t="e">
        <f t="shared" si="58"/>
        <v>#DIV/0!</v>
      </c>
      <c r="U183" s="268" t="e">
        <f t="shared" si="59"/>
        <v>#DIV/0!</v>
      </c>
      <c r="V183" s="269" t="e">
        <f t="shared" si="60"/>
        <v>#DIV/0!</v>
      </c>
      <c r="W183" s="270" t="e">
        <f t="shared" si="61"/>
        <v>#DIV/0!</v>
      </c>
      <c r="X183" s="270" t="e">
        <f t="shared" si="62"/>
        <v>#DIV/0!</v>
      </c>
      <c r="Y183" s="270" t="e">
        <f t="shared" si="66"/>
        <v>#DIV/0!</v>
      </c>
    </row>
    <row r="184" spans="1:25" ht="25.5" customHeight="1">
      <c r="A184" s="267">
        <v>75</v>
      </c>
      <c r="B184" s="212"/>
      <c r="C184" s="212"/>
      <c r="D184" s="268" t="e">
        <f>'2. Outdoor DSLAM'!H78</f>
        <v>#DIV/0!</v>
      </c>
      <c r="E184" s="268" t="e">
        <f>D184*'6. WEIGHT PER PRODUCT '!$C$11</f>
        <v>#DIV/0!</v>
      </c>
      <c r="F184" s="268" t="e">
        <f>D184*'6. WEIGHT PER PRODUCT '!$C$12</f>
        <v>#DIV/0!</v>
      </c>
      <c r="G184" s="268" t="e">
        <f>D184*'6. WEIGHT PER PRODUCT '!$C$13</f>
        <v>#DIV/0!</v>
      </c>
      <c r="H184" s="268" t="e">
        <f>D184*'6. WEIGHT PER PRODUCT '!$C$14</f>
        <v>#DIV/0!</v>
      </c>
      <c r="I184" s="268" t="e">
        <f>D184*'6. WEIGHT PER PRODUCT '!$C$15</f>
        <v>#DIV/0!</v>
      </c>
      <c r="J184" s="268" t="e">
        <f>D184*'6. WEIGHT PER PRODUCT '!$C$16</f>
        <v>#DIV/0!</v>
      </c>
      <c r="K184" s="268" t="e">
        <f>D184*'6. WEIGHT PER PRODUCT '!$C$17</f>
        <v>#DIV/0!</v>
      </c>
      <c r="L184" s="268" t="e">
        <f t="shared" si="67"/>
        <v>#DIV/0!</v>
      </c>
      <c r="M184" s="268" t="e">
        <f t="shared" si="63"/>
        <v>#DIV/0!</v>
      </c>
      <c r="N184" s="268" t="e">
        <f t="shared" si="64"/>
        <v>#DIV/0!</v>
      </c>
      <c r="O184" s="268" t="e">
        <f t="shared" si="65"/>
        <v>#DIV/0!</v>
      </c>
      <c r="P184" s="268" t="e">
        <f t="shared" si="54"/>
        <v>#DIV/0!</v>
      </c>
      <c r="Q184" s="268" t="e">
        <f t="shared" si="55"/>
        <v>#DIV/0!</v>
      </c>
      <c r="R184" s="268" t="e">
        <f t="shared" si="56"/>
        <v>#DIV/0!</v>
      </c>
      <c r="S184" s="268" t="e">
        <f t="shared" si="57"/>
        <v>#DIV/0!</v>
      </c>
      <c r="T184" s="268" t="e">
        <f t="shared" si="58"/>
        <v>#DIV/0!</v>
      </c>
      <c r="U184" s="268" t="e">
        <f t="shared" si="59"/>
        <v>#DIV/0!</v>
      </c>
      <c r="V184" s="269" t="e">
        <f t="shared" si="60"/>
        <v>#DIV/0!</v>
      </c>
      <c r="W184" s="270" t="e">
        <f t="shared" si="61"/>
        <v>#DIV/0!</v>
      </c>
      <c r="X184" s="270" t="e">
        <f t="shared" si="62"/>
        <v>#DIV/0!</v>
      </c>
      <c r="Y184" s="270" t="e">
        <f t="shared" si="66"/>
        <v>#DIV/0!</v>
      </c>
    </row>
    <row r="185" spans="1:25" ht="25.5" customHeight="1">
      <c r="A185" s="267">
        <v>76</v>
      </c>
      <c r="B185" s="212"/>
      <c r="C185" s="212"/>
      <c r="D185" s="268" t="e">
        <f>'2. Outdoor DSLAM'!H79</f>
        <v>#DIV/0!</v>
      </c>
      <c r="E185" s="268" t="e">
        <f>D185*'6. WEIGHT PER PRODUCT '!$C$11</f>
        <v>#DIV/0!</v>
      </c>
      <c r="F185" s="268" t="e">
        <f>D185*'6. WEIGHT PER PRODUCT '!$C$12</f>
        <v>#DIV/0!</v>
      </c>
      <c r="G185" s="268" t="e">
        <f>D185*'6. WEIGHT PER PRODUCT '!$C$13</f>
        <v>#DIV/0!</v>
      </c>
      <c r="H185" s="268" t="e">
        <f>D185*'6. WEIGHT PER PRODUCT '!$C$14</f>
        <v>#DIV/0!</v>
      </c>
      <c r="I185" s="268" t="e">
        <f>D185*'6. WEIGHT PER PRODUCT '!$C$15</f>
        <v>#DIV/0!</v>
      </c>
      <c r="J185" s="268" t="e">
        <f>D185*'6. WEIGHT PER PRODUCT '!$C$16</f>
        <v>#DIV/0!</v>
      </c>
      <c r="K185" s="268" t="e">
        <f>D185*'6. WEIGHT PER PRODUCT '!$C$17</f>
        <v>#DIV/0!</v>
      </c>
      <c r="L185" s="268" t="e">
        <f t="shared" si="67"/>
        <v>#DIV/0!</v>
      </c>
      <c r="M185" s="268" t="e">
        <f t="shared" si="63"/>
        <v>#DIV/0!</v>
      </c>
      <c r="N185" s="268" t="e">
        <f t="shared" si="64"/>
        <v>#DIV/0!</v>
      </c>
      <c r="O185" s="268" t="e">
        <f t="shared" si="65"/>
        <v>#DIV/0!</v>
      </c>
      <c r="P185" s="268" t="e">
        <f t="shared" si="54"/>
        <v>#DIV/0!</v>
      </c>
      <c r="Q185" s="268" t="e">
        <f t="shared" si="55"/>
        <v>#DIV/0!</v>
      </c>
      <c r="R185" s="268" t="e">
        <f t="shared" si="56"/>
        <v>#DIV/0!</v>
      </c>
      <c r="S185" s="268" t="e">
        <f t="shared" si="57"/>
        <v>#DIV/0!</v>
      </c>
      <c r="T185" s="268" t="e">
        <f t="shared" si="58"/>
        <v>#DIV/0!</v>
      </c>
      <c r="U185" s="268" t="e">
        <f t="shared" si="59"/>
        <v>#DIV/0!</v>
      </c>
      <c r="V185" s="269" t="e">
        <f t="shared" si="60"/>
        <v>#DIV/0!</v>
      </c>
      <c r="W185" s="270" t="e">
        <f t="shared" si="61"/>
        <v>#DIV/0!</v>
      </c>
      <c r="X185" s="270" t="e">
        <f t="shared" si="62"/>
        <v>#DIV/0!</v>
      </c>
      <c r="Y185" s="270" t="e">
        <f t="shared" si="66"/>
        <v>#DIV/0!</v>
      </c>
    </row>
    <row r="186" spans="1:25" ht="25.5" customHeight="1">
      <c r="A186" s="267">
        <v>77</v>
      </c>
      <c r="B186" s="212"/>
      <c r="C186" s="212"/>
      <c r="D186" s="268" t="e">
        <f>'2. Outdoor DSLAM'!H80</f>
        <v>#DIV/0!</v>
      </c>
      <c r="E186" s="268" t="e">
        <f>D186*'6. WEIGHT PER PRODUCT '!$C$11</f>
        <v>#DIV/0!</v>
      </c>
      <c r="F186" s="268" t="e">
        <f>D186*'6. WEIGHT PER PRODUCT '!$C$12</f>
        <v>#DIV/0!</v>
      </c>
      <c r="G186" s="268" t="e">
        <f>D186*'6. WEIGHT PER PRODUCT '!$C$13</f>
        <v>#DIV/0!</v>
      </c>
      <c r="H186" s="268" t="e">
        <f>D186*'6. WEIGHT PER PRODUCT '!$C$14</f>
        <v>#DIV/0!</v>
      </c>
      <c r="I186" s="268" t="e">
        <f>D186*'6. WEIGHT PER PRODUCT '!$C$15</f>
        <v>#DIV/0!</v>
      </c>
      <c r="J186" s="268" t="e">
        <f>D186*'6. WEIGHT PER PRODUCT '!$C$16</f>
        <v>#DIV/0!</v>
      </c>
      <c r="K186" s="268" t="e">
        <f>D186*'6. WEIGHT PER PRODUCT '!$C$17</f>
        <v>#DIV/0!</v>
      </c>
      <c r="L186" s="268" t="e">
        <f t="shared" si="67"/>
        <v>#DIV/0!</v>
      </c>
      <c r="M186" s="268" t="e">
        <f t="shared" si="63"/>
        <v>#DIV/0!</v>
      </c>
      <c r="N186" s="268" t="e">
        <f t="shared" si="64"/>
        <v>#DIV/0!</v>
      </c>
      <c r="O186" s="268" t="e">
        <f t="shared" si="65"/>
        <v>#DIV/0!</v>
      </c>
      <c r="P186" s="268" t="e">
        <f t="shared" si="54"/>
        <v>#DIV/0!</v>
      </c>
      <c r="Q186" s="268" t="e">
        <f t="shared" si="55"/>
        <v>#DIV/0!</v>
      </c>
      <c r="R186" s="268" t="e">
        <f t="shared" si="56"/>
        <v>#DIV/0!</v>
      </c>
      <c r="S186" s="268" t="e">
        <f t="shared" si="57"/>
        <v>#DIV/0!</v>
      </c>
      <c r="T186" s="268" t="e">
        <f t="shared" si="58"/>
        <v>#DIV/0!</v>
      </c>
      <c r="U186" s="268" t="e">
        <f t="shared" si="59"/>
        <v>#DIV/0!</v>
      </c>
      <c r="V186" s="269" t="e">
        <f t="shared" si="60"/>
        <v>#DIV/0!</v>
      </c>
      <c r="W186" s="270" t="e">
        <f t="shared" si="61"/>
        <v>#DIV/0!</v>
      </c>
      <c r="X186" s="270" t="e">
        <f t="shared" si="62"/>
        <v>#DIV/0!</v>
      </c>
      <c r="Y186" s="270" t="e">
        <f t="shared" si="66"/>
        <v>#DIV/0!</v>
      </c>
    </row>
    <row r="187" spans="1:25" ht="25.5" customHeight="1">
      <c r="A187" s="267">
        <v>78</v>
      </c>
      <c r="B187" s="212"/>
      <c r="C187" s="212"/>
      <c r="D187" s="268" t="e">
        <f>'2. Outdoor DSLAM'!H81</f>
        <v>#DIV/0!</v>
      </c>
      <c r="E187" s="268" t="e">
        <f>D187*'6. WEIGHT PER PRODUCT '!$C$11</f>
        <v>#DIV/0!</v>
      </c>
      <c r="F187" s="268" t="e">
        <f>D187*'6. WEIGHT PER PRODUCT '!$C$12</f>
        <v>#DIV/0!</v>
      </c>
      <c r="G187" s="268" t="e">
        <f>D187*'6. WEIGHT PER PRODUCT '!$C$13</f>
        <v>#DIV/0!</v>
      </c>
      <c r="H187" s="268" t="e">
        <f>D187*'6. WEIGHT PER PRODUCT '!$C$14</f>
        <v>#DIV/0!</v>
      </c>
      <c r="I187" s="268" t="e">
        <f>D187*'6. WEIGHT PER PRODUCT '!$C$15</f>
        <v>#DIV/0!</v>
      </c>
      <c r="J187" s="268" t="e">
        <f>D187*'6. WEIGHT PER PRODUCT '!$C$16</f>
        <v>#DIV/0!</v>
      </c>
      <c r="K187" s="268" t="e">
        <f>D187*'6. WEIGHT PER PRODUCT '!$C$17</f>
        <v>#DIV/0!</v>
      </c>
      <c r="L187" s="268" t="e">
        <f t="shared" si="67"/>
        <v>#DIV/0!</v>
      </c>
      <c r="M187" s="268" t="e">
        <f t="shared" si="63"/>
        <v>#DIV/0!</v>
      </c>
      <c r="N187" s="268" t="e">
        <f t="shared" si="64"/>
        <v>#DIV/0!</v>
      </c>
      <c r="O187" s="268" t="e">
        <f t="shared" si="65"/>
        <v>#DIV/0!</v>
      </c>
      <c r="P187" s="268" t="e">
        <f t="shared" si="54"/>
        <v>#DIV/0!</v>
      </c>
      <c r="Q187" s="268" t="e">
        <f t="shared" si="55"/>
        <v>#DIV/0!</v>
      </c>
      <c r="R187" s="268" t="e">
        <f t="shared" si="56"/>
        <v>#DIV/0!</v>
      </c>
      <c r="S187" s="268" t="e">
        <f t="shared" si="57"/>
        <v>#DIV/0!</v>
      </c>
      <c r="T187" s="268" t="e">
        <f t="shared" si="58"/>
        <v>#DIV/0!</v>
      </c>
      <c r="U187" s="268" t="e">
        <f t="shared" si="59"/>
        <v>#DIV/0!</v>
      </c>
      <c r="V187" s="269" t="e">
        <f t="shared" si="60"/>
        <v>#DIV/0!</v>
      </c>
      <c r="W187" s="270" t="e">
        <f t="shared" si="61"/>
        <v>#DIV/0!</v>
      </c>
      <c r="X187" s="270" t="e">
        <f t="shared" si="62"/>
        <v>#DIV/0!</v>
      </c>
      <c r="Y187" s="270" t="e">
        <f t="shared" si="66"/>
        <v>#DIV/0!</v>
      </c>
    </row>
    <row r="188" spans="1:25" ht="25.5" customHeight="1">
      <c r="A188" s="267">
        <v>79</v>
      </c>
      <c r="B188" s="212"/>
      <c r="C188" s="212"/>
      <c r="D188" s="268" t="e">
        <f>'2. Outdoor DSLAM'!H82</f>
        <v>#DIV/0!</v>
      </c>
      <c r="E188" s="268" t="e">
        <f>D188*'6. WEIGHT PER PRODUCT '!$C$11</f>
        <v>#DIV/0!</v>
      </c>
      <c r="F188" s="268" t="e">
        <f>D188*'6. WEIGHT PER PRODUCT '!$C$12</f>
        <v>#DIV/0!</v>
      </c>
      <c r="G188" s="268" t="e">
        <f>D188*'6. WEIGHT PER PRODUCT '!$C$13</f>
        <v>#DIV/0!</v>
      </c>
      <c r="H188" s="268" t="e">
        <f>D188*'6. WEIGHT PER PRODUCT '!$C$14</f>
        <v>#DIV/0!</v>
      </c>
      <c r="I188" s="268" t="e">
        <f>D188*'6. WEIGHT PER PRODUCT '!$C$15</f>
        <v>#DIV/0!</v>
      </c>
      <c r="J188" s="268" t="e">
        <f>D188*'6. WEIGHT PER PRODUCT '!$C$16</f>
        <v>#DIV/0!</v>
      </c>
      <c r="K188" s="268" t="e">
        <f>D188*'6. WEIGHT PER PRODUCT '!$C$17</f>
        <v>#DIV/0!</v>
      </c>
      <c r="L188" s="268" t="e">
        <f t="shared" si="67"/>
        <v>#DIV/0!</v>
      </c>
      <c r="M188" s="268" t="e">
        <f t="shared" si="63"/>
        <v>#DIV/0!</v>
      </c>
      <c r="N188" s="268" t="e">
        <f t="shared" si="64"/>
        <v>#DIV/0!</v>
      </c>
      <c r="O188" s="268" t="e">
        <f t="shared" si="65"/>
        <v>#DIV/0!</v>
      </c>
      <c r="P188" s="268" t="e">
        <f t="shared" si="54"/>
        <v>#DIV/0!</v>
      </c>
      <c r="Q188" s="268" t="e">
        <f t="shared" si="55"/>
        <v>#DIV/0!</v>
      </c>
      <c r="R188" s="268" t="e">
        <f t="shared" si="56"/>
        <v>#DIV/0!</v>
      </c>
      <c r="S188" s="268" t="e">
        <f t="shared" si="57"/>
        <v>#DIV/0!</v>
      </c>
      <c r="T188" s="268" t="e">
        <f t="shared" si="58"/>
        <v>#DIV/0!</v>
      </c>
      <c r="U188" s="268" t="e">
        <f t="shared" si="59"/>
        <v>#DIV/0!</v>
      </c>
      <c r="V188" s="269" t="e">
        <f t="shared" si="60"/>
        <v>#DIV/0!</v>
      </c>
      <c r="W188" s="270" t="e">
        <f t="shared" si="61"/>
        <v>#DIV/0!</v>
      </c>
      <c r="X188" s="270" t="e">
        <f t="shared" si="62"/>
        <v>#DIV/0!</v>
      </c>
      <c r="Y188" s="270" t="e">
        <f t="shared" si="66"/>
        <v>#DIV/0!</v>
      </c>
    </row>
    <row r="189" spans="1:25" ht="25.5" customHeight="1">
      <c r="A189" s="267">
        <v>80</v>
      </c>
      <c r="B189" s="212"/>
      <c r="C189" s="212"/>
      <c r="D189" s="268" t="e">
        <f>'2. Outdoor DSLAM'!H83</f>
        <v>#DIV/0!</v>
      </c>
      <c r="E189" s="268" t="e">
        <f>D189*'6. WEIGHT PER PRODUCT '!$C$11</f>
        <v>#DIV/0!</v>
      </c>
      <c r="F189" s="268" t="e">
        <f>D189*'6. WEIGHT PER PRODUCT '!$C$12</f>
        <v>#DIV/0!</v>
      </c>
      <c r="G189" s="268" t="e">
        <f>D189*'6. WEIGHT PER PRODUCT '!$C$13</f>
        <v>#DIV/0!</v>
      </c>
      <c r="H189" s="268" t="e">
        <f>D189*'6. WEIGHT PER PRODUCT '!$C$14</f>
        <v>#DIV/0!</v>
      </c>
      <c r="I189" s="268" t="e">
        <f>D189*'6. WEIGHT PER PRODUCT '!$C$15</f>
        <v>#DIV/0!</v>
      </c>
      <c r="J189" s="268" t="e">
        <f>D189*'6. WEIGHT PER PRODUCT '!$C$16</f>
        <v>#DIV/0!</v>
      </c>
      <c r="K189" s="268" t="e">
        <f>D189*'6. WEIGHT PER PRODUCT '!$C$17</f>
        <v>#DIV/0!</v>
      </c>
      <c r="L189" s="268" t="e">
        <f t="shared" si="67"/>
        <v>#DIV/0!</v>
      </c>
      <c r="M189" s="268" t="e">
        <f t="shared" si="63"/>
        <v>#DIV/0!</v>
      </c>
      <c r="N189" s="268" t="e">
        <f t="shared" si="64"/>
        <v>#DIV/0!</v>
      </c>
      <c r="O189" s="268" t="e">
        <f t="shared" si="65"/>
        <v>#DIV/0!</v>
      </c>
      <c r="P189" s="268" t="e">
        <f t="shared" si="54"/>
        <v>#DIV/0!</v>
      </c>
      <c r="Q189" s="268" t="e">
        <f t="shared" si="55"/>
        <v>#DIV/0!</v>
      </c>
      <c r="R189" s="268" t="e">
        <f t="shared" si="56"/>
        <v>#DIV/0!</v>
      </c>
      <c r="S189" s="268" t="e">
        <f t="shared" si="57"/>
        <v>#DIV/0!</v>
      </c>
      <c r="T189" s="268" t="e">
        <f t="shared" si="58"/>
        <v>#DIV/0!</v>
      </c>
      <c r="U189" s="268" t="e">
        <f t="shared" si="59"/>
        <v>#DIV/0!</v>
      </c>
      <c r="V189" s="269" t="e">
        <f t="shared" si="60"/>
        <v>#DIV/0!</v>
      </c>
      <c r="W189" s="270" t="e">
        <f t="shared" si="61"/>
        <v>#DIV/0!</v>
      </c>
      <c r="X189" s="270" t="e">
        <f t="shared" si="62"/>
        <v>#DIV/0!</v>
      </c>
      <c r="Y189" s="270" t="e">
        <f t="shared" si="66"/>
        <v>#DIV/0!</v>
      </c>
    </row>
    <row r="190" spans="1:25" ht="25.5" customHeight="1">
      <c r="A190" s="267">
        <v>81</v>
      </c>
      <c r="B190" s="212"/>
      <c r="C190" s="212"/>
      <c r="D190" s="268" t="e">
        <f>'2. Outdoor DSLAM'!H84</f>
        <v>#DIV/0!</v>
      </c>
      <c r="E190" s="268" t="e">
        <f>D190*'6. WEIGHT PER PRODUCT '!$C$11</f>
        <v>#DIV/0!</v>
      </c>
      <c r="F190" s="268" t="e">
        <f>D190*'6. WEIGHT PER PRODUCT '!$C$12</f>
        <v>#DIV/0!</v>
      </c>
      <c r="G190" s="268" t="e">
        <f>D190*'6. WEIGHT PER PRODUCT '!$C$13</f>
        <v>#DIV/0!</v>
      </c>
      <c r="H190" s="268" t="e">
        <f>D190*'6. WEIGHT PER PRODUCT '!$C$14</f>
        <v>#DIV/0!</v>
      </c>
      <c r="I190" s="268" t="e">
        <f>D190*'6. WEIGHT PER PRODUCT '!$C$15</f>
        <v>#DIV/0!</v>
      </c>
      <c r="J190" s="268" t="e">
        <f>D190*'6. WEIGHT PER PRODUCT '!$C$16</f>
        <v>#DIV/0!</v>
      </c>
      <c r="K190" s="268" t="e">
        <f>D190*'6. WEIGHT PER PRODUCT '!$C$17</f>
        <v>#DIV/0!</v>
      </c>
      <c r="L190" s="268" t="e">
        <f t="shared" si="67"/>
        <v>#DIV/0!</v>
      </c>
      <c r="M190" s="268" t="e">
        <f t="shared" si="63"/>
        <v>#DIV/0!</v>
      </c>
      <c r="N190" s="268" t="e">
        <f t="shared" si="64"/>
        <v>#DIV/0!</v>
      </c>
      <c r="O190" s="268" t="e">
        <f t="shared" si="65"/>
        <v>#DIV/0!</v>
      </c>
      <c r="P190" s="268" t="e">
        <f t="shared" si="54"/>
        <v>#DIV/0!</v>
      </c>
      <c r="Q190" s="268" t="e">
        <f t="shared" si="55"/>
        <v>#DIV/0!</v>
      </c>
      <c r="R190" s="268" t="e">
        <f t="shared" si="56"/>
        <v>#DIV/0!</v>
      </c>
      <c r="S190" s="268" t="e">
        <f t="shared" si="57"/>
        <v>#DIV/0!</v>
      </c>
      <c r="T190" s="268" t="e">
        <f t="shared" si="58"/>
        <v>#DIV/0!</v>
      </c>
      <c r="U190" s="268" t="e">
        <f t="shared" si="59"/>
        <v>#DIV/0!</v>
      </c>
      <c r="V190" s="269" t="e">
        <f t="shared" si="60"/>
        <v>#DIV/0!</v>
      </c>
      <c r="W190" s="270" t="e">
        <f t="shared" si="61"/>
        <v>#DIV/0!</v>
      </c>
      <c r="X190" s="270" t="e">
        <f t="shared" si="62"/>
        <v>#DIV/0!</v>
      </c>
      <c r="Y190" s="270" t="e">
        <f t="shared" si="66"/>
        <v>#DIV/0!</v>
      </c>
    </row>
    <row r="191" spans="1:25" ht="25.5" customHeight="1">
      <c r="A191" s="267">
        <v>82</v>
      </c>
      <c r="B191" s="212"/>
      <c r="C191" s="212"/>
      <c r="D191" s="268" t="e">
        <f>'2. Outdoor DSLAM'!H85</f>
        <v>#DIV/0!</v>
      </c>
      <c r="E191" s="268" t="e">
        <f>D191*'6. WEIGHT PER PRODUCT '!$C$11</f>
        <v>#DIV/0!</v>
      </c>
      <c r="F191" s="268" t="e">
        <f>D191*'6. WEIGHT PER PRODUCT '!$C$12</f>
        <v>#DIV/0!</v>
      </c>
      <c r="G191" s="268" t="e">
        <f>D191*'6. WEIGHT PER PRODUCT '!$C$13</f>
        <v>#DIV/0!</v>
      </c>
      <c r="H191" s="268" t="e">
        <f>D191*'6. WEIGHT PER PRODUCT '!$C$14</f>
        <v>#DIV/0!</v>
      </c>
      <c r="I191" s="268" t="e">
        <f>D191*'6. WEIGHT PER PRODUCT '!$C$15</f>
        <v>#DIV/0!</v>
      </c>
      <c r="J191" s="268" t="e">
        <f>D191*'6. WEIGHT PER PRODUCT '!$C$16</f>
        <v>#DIV/0!</v>
      </c>
      <c r="K191" s="268" t="e">
        <f>D191*'6. WEIGHT PER PRODUCT '!$C$17</f>
        <v>#DIV/0!</v>
      </c>
      <c r="L191" s="268" t="e">
        <f>((E191*512)+(F191*1024)+(G191*2048)+(H191*4096)+(I191*2048)+(J191*4096)+(K191*8192))/1000</f>
        <v>#DIV/0!</v>
      </c>
      <c r="M191" s="268" t="e">
        <f t="shared" si="63"/>
        <v>#DIV/0!</v>
      </c>
      <c r="N191" s="268" t="e">
        <f t="shared" si="64"/>
        <v>#DIV/0!</v>
      </c>
      <c r="O191" s="268" t="e">
        <f t="shared" si="65"/>
        <v>#DIV/0!</v>
      </c>
      <c r="P191" s="268" t="e">
        <f t="shared" si="54"/>
        <v>#DIV/0!</v>
      </c>
      <c r="Q191" s="268" t="e">
        <f t="shared" si="55"/>
        <v>#DIV/0!</v>
      </c>
      <c r="R191" s="268" t="e">
        <f t="shared" si="56"/>
        <v>#DIV/0!</v>
      </c>
      <c r="S191" s="268" t="e">
        <f t="shared" si="57"/>
        <v>#DIV/0!</v>
      </c>
      <c r="T191" s="268" t="e">
        <f t="shared" si="58"/>
        <v>#DIV/0!</v>
      </c>
      <c r="U191" s="268" t="e">
        <f t="shared" si="59"/>
        <v>#DIV/0!</v>
      </c>
      <c r="V191" s="269" t="e">
        <f t="shared" si="60"/>
        <v>#DIV/0!</v>
      </c>
      <c r="W191" s="270" t="e">
        <f t="shared" si="61"/>
        <v>#DIV/0!</v>
      </c>
      <c r="X191" s="270" t="e">
        <f t="shared" si="62"/>
        <v>#DIV/0!</v>
      </c>
      <c r="Y191" s="270" t="e">
        <f t="shared" si="66"/>
        <v>#DIV/0!</v>
      </c>
    </row>
    <row r="192" spans="1:25" ht="25.5" customHeight="1">
      <c r="A192" s="267">
        <v>83</v>
      </c>
      <c r="B192" s="212"/>
      <c r="C192" s="212"/>
      <c r="D192" s="268" t="e">
        <f>'2. Outdoor DSLAM'!H86</f>
        <v>#DIV/0!</v>
      </c>
      <c r="E192" s="268" t="e">
        <f>D192*'6. WEIGHT PER PRODUCT '!$C$11</f>
        <v>#DIV/0!</v>
      </c>
      <c r="F192" s="268" t="e">
        <f>D192*'6. WEIGHT PER PRODUCT '!$C$12</f>
        <v>#DIV/0!</v>
      </c>
      <c r="G192" s="268" t="e">
        <f>D192*'6. WEIGHT PER PRODUCT '!$C$13</f>
        <v>#DIV/0!</v>
      </c>
      <c r="H192" s="268" t="e">
        <f>D192*'6. WEIGHT PER PRODUCT '!$C$14</f>
        <v>#DIV/0!</v>
      </c>
      <c r="I192" s="268" t="e">
        <f>D192*'6. WEIGHT PER PRODUCT '!$C$15</f>
        <v>#DIV/0!</v>
      </c>
      <c r="J192" s="268" t="e">
        <f>D192*'6. WEIGHT PER PRODUCT '!$C$16</f>
        <v>#DIV/0!</v>
      </c>
      <c r="K192" s="268" t="e">
        <f>D192*'6. WEIGHT PER PRODUCT '!$C$17</f>
        <v>#DIV/0!</v>
      </c>
      <c r="L192" s="268" t="e">
        <f>((E192*512)+(F192*1024)+(G192*2048)+(H192*4096)+(I192*2048)+(J192*4096)+(K192*8192))/1000</f>
        <v>#DIV/0!</v>
      </c>
      <c r="M192" s="268" t="e">
        <f t="shared" si="63"/>
        <v>#DIV/0!</v>
      </c>
      <c r="N192" s="268" t="e">
        <f t="shared" si="64"/>
        <v>#DIV/0!</v>
      </c>
      <c r="O192" s="268" t="e">
        <f t="shared" si="65"/>
        <v>#DIV/0!</v>
      </c>
      <c r="P192" s="268" t="e">
        <f t="shared" si="54"/>
        <v>#DIV/0!</v>
      </c>
      <c r="Q192" s="268" t="e">
        <f t="shared" si="55"/>
        <v>#DIV/0!</v>
      </c>
      <c r="R192" s="268" t="e">
        <f t="shared" si="56"/>
        <v>#DIV/0!</v>
      </c>
      <c r="S192" s="268" t="e">
        <f t="shared" si="57"/>
        <v>#DIV/0!</v>
      </c>
      <c r="T192" s="268" t="e">
        <f t="shared" si="58"/>
        <v>#DIV/0!</v>
      </c>
      <c r="U192" s="268" t="e">
        <f t="shared" si="59"/>
        <v>#DIV/0!</v>
      </c>
      <c r="V192" s="269" t="e">
        <f t="shared" si="60"/>
        <v>#DIV/0!</v>
      </c>
      <c r="W192" s="270" t="e">
        <f t="shared" si="61"/>
        <v>#DIV/0!</v>
      </c>
      <c r="X192" s="270" t="e">
        <f t="shared" si="62"/>
        <v>#DIV/0!</v>
      </c>
      <c r="Y192" s="270" t="e">
        <f t="shared" si="66"/>
        <v>#DIV/0!</v>
      </c>
    </row>
    <row r="193" spans="1:25" ht="25.5" customHeight="1">
      <c r="A193" s="267">
        <v>84</v>
      </c>
      <c r="B193" s="212"/>
      <c r="C193" s="212"/>
      <c r="D193" s="268" t="e">
        <f>'2. Outdoor DSLAM'!H87</f>
        <v>#DIV/0!</v>
      </c>
      <c r="E193" s="268" t="e">
        <f>D193*'6. WEIGHT PER PRODUCT '!$C$11</f>
        <v>#DIV/0!</v>
      </c>
      <c r="F193" s="268" t="e">
        <f>D193*'6. WEIGHT PER PRODUCT '!$C$12</f>
        <v>#DIV/0!</v>
      </c>
      <c r="G193" s="268" t="e">
        <f>D193*'6. WEIGHT PER PRODUCT '!$C$13</f>
        <v>#DIV/0!</v>
      </c>
      <c r="H193" s="268" t="e">
        <f>D193*'6. WEIGHT PER PRODUCT '!$C$14</f>
        <v>#DIV/0!</v>
      </c>
      <c r="I193" s="268" t="e">
        <f>D193*'6. WEIGHT PER PRODUCT '!$C$15</f>
        <v>#DIV/0!</v>
      </c>
      <c r="J193" s="268" t="e">
        <f>D193*'6. WEIGHT PER PRODUCT '!$C$16</f>
        <v>#DIV/0!</v>
      </c>
      <c r="K193" s="268" t="e">
        <f>D193*'6. WEIGHT PER PRODUCT '!$C$17</f>
        <v>#DIV/0!</v>
      </c>
      <c r="L193" s="268" t="e">
        <f>((E193*512)+(F193*1024)+(G193*2048)+(H193*4096)+(I193*2048)+(J193*4096)+(K193*8192))/1000</f>
        <v>#DIV/0!</v>
      </c>
      <c r="M193" s="268" t="e">
        <f t="shared" si="63"/>
        <v>#DIV/0!</v>
      </c>
      <c r="N193" s="268" t="e">
        <f t="shared" si="64"/>
        <v>#DIV/0!</v>
      </c>
      <c r="O193" s="268" t="e">
        <f t="shared" si="65"/>
        <v>#DIV/0!</v>
      </c>
      <c r="P193" s="268" t="e">
        <f t="shared" si="54"/>
        <v>#DIV/0!</v>
      </c>
      <c r="Q193" s="268" t="e">
        <f t="shared" si="55"/>
        <v>#DIV/0!</v>
      </c>
      <c r="R193" s="268" t="e">
        <f t="shared" si="56"/>
        <v>#DIV/0!</v>
      </c>
      <c r="S193" s="268" t="e">
        <f t="shared" si="57"/>
        <v>#DIV/0!</v>
      </c>
      <c r="T193" s="268" t="e">
        <f t="shared" si="58"/>
        <v>#DIV/0!</v>
      </c>
      <c r="U193" s="268" t="e">
        <f t="shared" si="59"/>
        <v>#DIV/0!</v>
      </c>
      <c r="V193" s="269" t="e">
        <f t="shared" si="60"/>
        <v>#DIV/0!</v>
      </c>
      <c r="W193" s="270" t="e">
        <f t="shared" si="61"/>
        <v>#DIV/0!</v>
      </c>
      <c r="X193" s="270" t="e">
        <f t="shared" si="62"/>
        <v>#DIV/0!</v>
      </c>
      <c r="Y193" s="270" t="e">
        <f t="shared" si="66"/>
        <v>#DIV/0!</v>
      </c>
    </row>
    <row r="194" spans="1:26" ht="25.5" customHeight="1">
      <c r="A194" s="267">
        <v>85</v>
      </c>
      <c r="B194" s="212"/>
      <c r="C194" s="212"/>
      <c r="D194" s="268" t="e">
        <f>'2. Outdoor DSLAM'!H88</f>
        <v>#DIV/0!</v>
      </c>
      <c r="E194" s="268" t="e">
        <f>D194*'6. WEIGHT PER PRODUCT '!$C$11</f>
        <v>#DIV/0!</v>
      </c>
      <c r="F194" s="268" t="e">
        <f>D194*'6. WEIGHT PER PRODUCT '!$C$12</f>
        <v>#DIV/0!</v>
      </c>
      <c r="G194" s="268" t="e">
        <f>D194*'6. WEIGHT PER PRODUCT '!$C$13</f>
        <v>#DIV/0!</v>
      </c>
      <c r="H194" s="268" t="e">
        <f>D194*'6. WEIGHT PER PRODUCT '!$C$14</f>
        <v>#DIV/0!</v>
      </c>
      <c r="I194" s="268" t="e">
        <f>D194*'6. WEIGHT PER PRODUCT '!$C$15</f>
        <v>#DIV/0!</v>
      </c>
      <c r="J194" s="268" t="e">
        <f>D194*'6. WEIGHT PER PRODUCT '!$C$16</f>
        <v>#DIV/0!</v>
      </c>
      <c r="K194" s="268" t="e">
        <f>D194*'6. WEIGHT PER PRODUCT '!$C$17</f>
        <v>#DIV/0!</v>
      </c>
      <c r="L194" s="268" t="e">
        <f aca="true" t="shared" si="68" ref="L194:L257">((E194*512)+(F194*1024)+(G194*2048)+(H194*4096)+(I194*2048)+(J194*4096)+(K194*8192))/1000</f>
        <v>#DIV/0!</v>
      </c>
      <c r="M194" s="268" t="e">
        <f aca="true" t="shared" si="69" ref="M194:M257">(((E194*512)+(F194*1024)+(G194*2048)+(H194*4096))/1000)/50</f>
        <v>#DIV/0!</v>
      </c>
      <c r="N194" s="268" t="e">
        <f aca="true" t="shared" si="70" ref="N194:N257">(((I194*2048)+(J194*4096)+(K194*8192))/1000)/20</f>
        <v>#DIV/0!</v>
      </c>
      <c r="O194" s="268" t="e">
        <f aca="true" t="shared" si="71" ref="O194:O257">M194+N194</f>
        <v>#DIV/0!</v>
      </c>
      <c r="P194" s="268" t="e">
        <f t="shared" si="54"/>
        <v>#DIV/0!</v>
      </c>
      <c r="Q194" s="268" t="e">
        <f aca="true" t="shared" si="72" ref="Q194:Q257">IF(P194&gt;O194,0,O194-P194)</f>
        <v>#DIV/0!</v>
      </c>
      <c r="R194" s="268" t="e">
        <f t="shared" si="56"/>
        <v>#DIV/0!</v>
      </c>
      <c r="S194" s="268" t="e">
        <f aca="true" t="shared" si="73" ref="S194:S257">IF(R194&gt;Q194,0,Q194-R194)</f>
        <v>#DIV/0!</v>
      </c>
      <c r="T194" s="268" t="e">
        <f t="shared" si="58"/>
        <v>#DIV/0!</v>
      </c>
      <c r="U194" s="268" t="e">
        <f aca="true" t="shared" si="74" ref="U194:U257">SUM(P194:T194)</f>
        <v>#DIV/0!</v>
      </c>
      <c r="V194" s="269" t="e">
        <f t="shared" si="60"/>
        <v>#DIV/0!</v>
      </c>
      <c r="W194" s="270" t="e">
        <f t="shared" si="61"/>
        <v>#DIV/0!</v>
      </c>
      <c r="X194" s="270" t="e">
        <f t="shared" si="62"/>
        <v>#DIV/0!</v>
      </c>
      <c r="Y194" s="270" t="e">
        <f aca="true" t="shared" si="75" ref="Y194:Y257">SUM(V194:X194)</f>
        <v>#DIV/0!</v>
      </c>
      <c r="Z194" s="78"/>
    </row>
    <row r="195" spans="1:26" ht="30" customHeight="1">
      <c r="A195" s="267">
        <v>86</v>
      </c>
      <c r="B195" s="212"/>
      <c r="C195" s="212"/>
      <c r="D195" s="268" t="e">
        <f>'2. Outdoor DSLAM'!H89</f>
        <v>#DIV/0!</v>
      </c>
      <c r="E195" s="268" t="e">
        <f>D195*'6. WEIGHT PER PRODUCT '!$C$11</f>
        <v>#DIV/0!</v>
      </c>
      <c r="F195" s="268" t="e">
        <f>D195*'6. WEIGHT PER PRODUCT '!$C$12</f>
        <v>#DIV/0!</v>
      </c>
      <c r="G195" s="268" t="e">
        <f>D195*'6. WEIGHT PER PRODUCT '!$C$13</f>
        <v>#DIV/0!</v>
      </c>
      <c r="H195" s="268" t="e">
        <f>D195*'6. WEIGHT PER PRODUCT '!$C$14</f>
        <v>#DIV/0!</v>
      </c>
      <c r="I195" s="268" t="e">
        <f>D195*'6. WEIGHT PER PRODUCT '!$C$15</f>
        <v>#DIV/0!</v>
      </c>
      <c r="J195" s="268" t="e">
        <f>D195*'6. WEIGHT PER PRODUCT '!$C$16</f>
        <v>#DIV/0!</v>
      </c>
      <c r="K195" s="268" t="e">
        <f>D195*'6. WEIGHT PER PRODUCT '!$C$17</f>
        <v>#DIV/0!</v>
      </c>
      <c r="L195" s="268" t="e">
        <f t="shared" si="68"/>
        <v>#DIV/0!</v>
      </c>
      <c r="M195" s="268" t="e">
        <f t="shared" si="69"/>
        <v>#DIV/0!</v>
      </c>
      <c r="N195" s="268" t="e">
        <f t="shared" si="70"/>
        <v>#DIV/0!</v>
      </c>
      <c r="O195" s="268" t="e">
        <f t="shared" si="71"/>
        <v>#DIV/0!</v>
      </c>
      <c r="P195" s="268" t="e">
        <f t="shared" si="54"/>
        <v>#DIV/0!</v>
      </c>
      <c r="Q195" s="268" t="e">
        <f t="shared" si="72"/>
        <v>#DIV/0!</v>
      </c>
      <c r="R195" s="268" t="e">
        <f t="shared" si="56"/>
        <v>#DIV/0!</v>
      </c>
      <c r="S195" s="268" t="e">
        <f t="shared" si="73"/>
        <v>#DIV/0!</v>
      </c>
      <c r="T195" s="268" t="e">
        <f t="shared" si="58"/>
        <v>#DIV/0!</v>
      </c>
      <c r="U195" s="268" t="e">
        <f t="shared" si="74"/>
        <v>#DIV/0!</v>
      </c>
      <c r="V195" s="269" t="e">
        <f t="shared" si="60"/>
        <v>#DIV/0!</v>
      </c>
      <c r="W195" s="270" t="e">
        <f t="shared" si="61"/>
        <v>#DIV/0!</v>
      </c>
      <c r="X195" s="270" t="e">
        <f t="shared" si="62"/>
        <v>#DIV/0!</v>
      </c>
      <c r="Y195" s="270" t="e">
        <f t="shared" si="75"/>
        <v>#DIV/0!</v>
      </c>
      <c r="Z195" s="78"/>
    </row>
    <row r="196" spans="1:26" ht="27.75" customHeight="1">
      <c r="A196" s="267">
        <v>87</v>
      </c>
      <c r="B196" s="212"/>
      <c r="C196" s="212"/>
      <c r="D196" s="268" t="e">
        <f>'2. Outdoor DSLAM'!H90</f>
        <v>#DIV/0!</v>
      </c>
      <c r="E196" s="268" t="e">
        <f>D196*'6. WEIGHT PER PRODUCT '!$C$11</f>
        <v>#DIV/0!</v>
      </c>
      <c r="F196" s="268" t="e">
        <f>D196*'6. WEIGHT PER PRODUCT '!$C$12</f>
        <v>#DIV/0!</v>
      </c>
      <c r="G196" s="268" t="e">
        <f>D196*'6. WEIGHT PER PRODUCT '!$C$13</f>
        <v>#DIV/0!</v>
      </c>
      <c r="H196" s="268" t="e">
        <f>D196*'6. WEIGHT PER PRODUCT '!$C$14</f>
        <v>#DIV/0!</v>
      </c>
      <c r="I196" s="268" t="e">
        <f>D196*'6. WEIGHT PER PRODUCT '!$C$15</f>
        <v>#DIV/0!</v>
      </c>
      <c r="J196" s="268" t="e">
        <f>D196*'6. WEIGHT PER PRODUCT '!$C$16</f>
        <v>#DIV/0!</v>
      </c>
      <c r="K196" s="268" t="e">
        <f>D196*'6. WEIGHT PER PRODUCT '!$C$17</f>
        <v>#DIV/0!</v>
      </c>
      <c r="L196" s="268" t="e">
        <f t="shared" si="68"/>
        <v>#DIV/0!</v>
      </c>
      <c r="M196" s="268" t="e">
        <f t="shared" si="69"/>
        <v>#DIV/0!</v>
      </c>
      <c r="N196" s="268" t="e">
        <f t="shared" si="70"/>
        <v>#DIV/0!</v>
      </c>
      <c r="O196" s="268" t="e">
        <f t="shared" si="71"/>
        <v>#DIV/0!</v>
      </c>
      <c r="P196" s="268" t="e">
        <f t="shared" si="54"/>
        <v>#DIV/0!</v>
      </c>
      <c r="Q196" s="268" t="e">
        <f t="shared" si="72"/>
        <v>#DIV/0!</v>
      </c>
      <c r="R196" s="268" t="e">
        <f t="shared" si="56"/>
        <v>#DIV/0!</v>
      </c>
      <c r="S196" s="268" t="e">
        <f t="shared" si="73"/>
        <v>#DIV/0!</v>
      </c>
      <c r="T196" s="268" t="e">
        <f t="shared" si="58"/>
        <v>#DIV/0!</v>
      </c>
      <c r="U196" s="268" t="e">
        <f t="shared" si="74"/>
        <v>#DIV/0!</v>
      </c>
      <c r="V196" s="269" t="e">
        <f t="shared" si="60"/>
        <v>#DIV/0!</v>
      </c>
      <c r="W196" s="270" t="e">
        <f t="shared" si="61"/>
        <v>#DIV/0!</v>
      </c>
      <c r="X196" s="270" t="e">
        <f t="shared" si="62"/>
        <v>#DIV/0!</v>
      </c>
      <c r="Y196" s="270" t="e">
        <f t="shared" si="75"/>
        <v>#DIV/0!</v>
      </c>
      <c r="Z196" s="78"/>
    </row>
    <row r="197" spans="1:26" ht="33.75" customHeight="1">
      <c r="A197" s="267">
        <v>88</v>
      </c>
      <c r="B197" s="212"/>
      <c r="C197" s="212"/>
      <c r="D197" s="268" t="e">
        <f>'2. Outdoor DSLAM'!H91</f>
        <v>#DIV/0!</v>
      </c>
      <c r="E197" s="268" t="e">
        <f>D197*'6. WEIGHT PER PRODUCT '!$C$11</f>
        <v>#DIV/0!</v>
      </c>
      <c r="F197" s="268" t="e">
        <f>D197*'6. WEIGHT PER PRODUCT '!$C$12</f>
        <v>#DIV/0!</v>
      </c>
      <c r="G197" s="268" t="e">
        <f>D197*'6. WEIGHT PER PRODUCT '!$C$13</f>
        <v>#DIV/0!</v>
      </c>
      <c r="H197" s="268" t="e">
        <f>D197*'6. WEIGHT PER PRODUCT '!$C$14</f>
        <v>#DIV/0!</v>
      </c>
      <c r="I197" s="268" t="e">
        <f>D197*'6. WEIGHT PER PRODUCT '!$C$15</f>
        <v>#DIV/0!</v>
      </c>
      <c r="J197" s="268" t="e">
        <f>D197*'6. WEIGHT PER PRODUCT '!$C$16</f>
        <v>#DIV/0!</v>
      </c>
      <c r="K197" s="268" t="e">
        <f>D197*'6. WEIGHT PER PRODUCT '!$C$17</f>
        <v>#DIV/0!</v>
      </c>
      <c r="L197" s="268" t="e">
        <f t="shared" si="68"/>
        <v>#DIV/0!</v>
      </c>
      <c r="M197" s="268" t="e">
        <f t="shared" si="69"/>
        <v>#DIV/0!</v>
      </c>
      <c r="N197" s="268" t="e">
        <f t="shared" si="70"/>
        <v>#DIV/0!</v>
      </c>
      <c r="O197" s="268" t="e">
        <f t="shared" si="71"/>
        <v>#DIV/0!</v>
      </c>
      <c r="P197" s="268" t="e">
        <f t="shared" si="54"/>
        <v>#DIV/0!</v>
      </c>
      <c r="Q197" s="268" t="e">
        <f t="shared" si="72"/>
        <v>#DIV/0!</v>
      </c>
      <c r="R197" s="268" t="e">
        <f t="shared" si="56"/>
        <v>#DIV/0!</v>
      </c>
      <c r="S197" s="268" t="e">
        <f t="shared" si="73"/>
        <v>#DIV/0!</v>
      </c>
      <c r="T197" s="268" t="e">
        <f t="shared" si="58"/>
        <v>#DIV/0!</v>
      </c>
      <c r="U197" s="268" t="e">
        <f t="shared" si="74"/>
        <v>#DIV/0!</v>
      </c>
      <c r="V197" s="269" t="e">
        <f t="shared" si="60"/>
        <v>#DIV/0!</v>
      </c>
      <c r="W197" s="270" t="e">
        <f t="shared" si="61"/>
        <v>#DIV/0!</v>
      </c>
      <c r="X197" s="270" t="e">
        <f t="shared" si="62"/>
        <v>#DIV/0!</v>
      </c>
      <c r="Y197" s="270" t="e">
        <f t="shared" si="75"/>
        <v>#DIV/0!</v>
      </c>
      <c r="Z197" s="78"/>
    </row>
    <row r="198" spans="1:26" ht="25.5" customHeight="1">
      <c r="A198" s="267">
        <v>89</v>
      </c>
      <c r="B198" s="212"/>
      <c r="C198" s="212"/>
      <c r="D198" s="268" t="e">
        <f>'2. Outdoor DSLAM'!H92</f>
        <v>#DIV/0!</v>
      </c>
      <c r="E198" s="268" t="e">
        <f>D198*'6. WEIGHT PER PRODUCT '!$C$11</f>
        <v>#DIV/0!</v>
      </c>
      <c r="F198" s="268" t="e">
        <f>D198*'6. WEIGHT PER PRODUCT '!$C$12</f>
        <v>#DIV/0!</v>
      </c>
      <c r="G198" s="268" t="e">
        <f>D198*'6. WEIGHT PER PRODUCT '!$C$13</f>
        <v>#DIV/0!</v>
      </c>
      <c r="H198" s="268" t="e">
        <f>D198*'6. WEIGHT PER PRODUCT '!$C$14</f>
        <v>#DIV/0!</v>
      </c>
      <c r="I198" s="268" t="e">
        <f>D198*'6. WEIGHT PER PRODUCT '!$C$15</f>
        <v>#DIV/0!</v>
      </c>
      <c r="J198" s="268" t="e">
        <f>D198*'6. WEIGHT PER PRODUCT '!$C$16</f>
        <v>#DIV/0!</v>
      </c>
      <c r="K198" s="268" t="e">
        <f>D198*'6. WEIGHT PER PRODUCT '!$C$17</f>
        <v>#DIV/0!</v>
      </c>
      <c r="L198" s="268" t="e">
        <f t="shared" si="68"/>
        <v>#DIV/0!</v>
      </c>
      <c r="M198" s="268" t="e">
        <f t="shared" si="69"/>
        <v>#DIV/0!</v>
      </c>
      <c r="N198" s="268" t="e">
        <f t="shared" si="70"/>
        <v>#DIV/0!</v>
      </c>
      <c r="O198" s="268" t="e">
        <f t="shared" si="71"/>
        <v>#DIV/0!</v>
      </c>
      <c r="P198" s="268" t="e">
        <f t="shared" si="54"/>
        <v>#DIV/0!</v>
      </c>
      <c r="Q198" s="268" t="e">
        <f t="shared" si="72"/>
        <v>#DIV/0!</v>
      </c>
      <c r="R198" s="268" t="e">
        <f t="shared" si="56"/>
        <v>#DIV/0!</v>
      </c>
      <c r="S198" s="268" t="e">
        <f t="shared" si="73"/>
        <v>#DIV/0!</v>
      </c>
      <c r="T198" s="268" t="e">
        <f t="shared" si="58"/>
        <v>#DIV/0!</v>
      </c>
      <c r="U198" s="268" t="e">
        <f t="shared" si="74"/>
        <v>#DIV/0!</v>
      </c>
      <c r="V198" s="269" t="e">
        <f t="shared" si="60"/>
        <v>#DIV/0!</v>
      </c>
      <c r="W198" s="270" t="e">
        <f t="shared" si="61"/>
        <v>#DIV/0!</v>
      </c>
      <c r="X198" s="270" t="e">
        <f t="shared" si="62"/>
        <v>#DIV/0!</v>
      </c>
      <c r="Y198" s="270" t="e">
        <f t="shared" si="75"/>
        <v>#DIV/0!</v>
      </c>
      <c r="Z198" s="78"/>
    </row>
    <row r="199" spans="1:25" ht="25.5" customHeight="1">
      <c r="A199" s="267">
        <v>90</v>
      </c>
      <c r="B199" s="212"/>
      <c r="C199" s="212"/>
      <c r="D199" s="268" t="e">
        <f>'2. Outdoor DSLAM'!H93</f>
        <v>#DIV/0!</v>
      </c>
      <c r="E199" s="268" t="e">
        <f>D199*'6. WEIGHT PER PRODUCT '!$C$11</f>
        <v>#DIV/0!</v>
      </c>
      <c r="F199" s="268" t="e">
        <f>D199*'6. WEIGHT PER PRODUCT '!$C$12</f>
        <v>#DIV/0!</v>
      </c>
      <c r="G199" s="268" t="e">
        <f>D199*'6. WEIGHT PER PRODUCT '!$C$13</f>
        <v>#DIV/0!</v>
      </c>
      <c r="H199" s="268" t="e">
        <f>D199*'6. WEIGHT PER PRODUCT '!$C$14</f>
        <v>#DIV/0!</v>
      </c>
      <c r="I199" s="268" t="e">
        <f>D199*'6. WEIGHT PER PRODUCT '!$C$15</f>
        <v>#DIV/0!</v>
      </c>
      <c r="J199" s="268" t="e">
        <f>D199*'6. WEIGHT PER PRODUCT '!$C$16</f>
        <v>#DIV/0!</v>
      </c>
      <c r="K199" s="268" t="e">
        <f>D199*'6. WEIGHT PER PRODUCT '!$C$17</f>
        <v>#DIV/0!</v>
      </c>
      <c r="L199" s="268" t="e">
        <f t="shared" si="68"/>
        <v>#DIV/0!</v>
      </c>
      <c r="M199" s="268" t="e">
        <f t="shared" si="69"/>
        <v>#DIV/0!</v>
      </c>
      <c r="N199" s="268" t="e">
        <f t="shared" si="70"/>
        <v>#DIV/0!</v>
      </c>
      <c r="O199" s="268" t="e">
        <f t="shared" si="71"/>
        <v>#DIV/0!</v>
      </c>
      <c r="P199" s="268" t="e">
        <f t="shared" si="54"/>
        <v>#DIV/0!</v>
      </c>
      <c r="Q199" s="268" t="e">
        <f t="shared" si="72"/>
        <v>#DIV/0!</v>
      </c>
      <c r="R199" s="268" t="e">
        <f t="shared" si="56"/>
        <v>#DIV/0!</v>
      </c>
      <c r="S199" s="268" t="e">
        <f t="shared" si="73"/>
        <v>#DIV/0!</v>
      </c>
      <c r="T199" s="268" t="e">
        <f t="shared" si="58"/>
        <v>#DIV/0!</v>
      </c>
      <c r="U199" s="268" t="e">
        <f t="shared" si="74"/>
        <v>#DIV/0!</v>
      </c>
      <c r="V199" s="269" t="e">
        <f t="shared" si="60"/>
        <v>#DIV/0!</v>
      </c>
      <c r="W199" s="270" t="e">
        <f t="shared" si="61"/>
        <v>#DIV/0!</v>
      </c>
      <c r="X199" s="270" t="e">
        <f t="shared" si="62"/>
        <v>#DIV/0!</v>
      </c>
      <c r="Y199" s="270" t="e">
        <f t="shared" si="75"/>
        <v>#DIV/0!</v>
      </c>
    </row>
    <row r="200" spans="1:25" ht="25.5" customHeight="1">
      <c r="A200" s="267">
        <v>91</v>
      </c>
      <c r="B200" s="212"/>
      <c r="C200" s="212"/>
      <c r="D200" s="268" t="e">
        <f>'2. Outdoor DSLAM'!H94</f>
        <v>#DIV/0!</v>
      </c>
      <c r="E200" s="268" t="e">
        <f>D200*'6. WEIGHT PER PRODUCT '!$C$11</f>
        <v>#DIV/0!</v>
      </c>
      <c r="F200" s="268" t="e">
        <f>D200*'6. WEIGHT PER PRODUCT '!$C$12</f>
        <v>#DIV/0!</v>
      </c>
      <c r="G200" s="268" t="e">
        <f>D200*'6. WEIGHT PER PRODUCT '!$C$13</f>
        <v>#DIV/0!</v>
      </c>
      <c r="H200" s="268" t="e">
        <f>D200*'6. WEIGHT PER PRODUCT '!$C$14</f>
        <v>#DIV/0!</v>
      </c>
      <c r="I200" s="268" t="e">
        <f>D200*'6. WEIGHT PER PRODUCT '!$C$15</f>
        <v>#DIV/0!</v>
      </c>
      <c r="J200" s="268" t="e">
        <f>D200*'6. WEIGHT PER PRODUCT '!$C$16</f>
        <v>#DIV/0!</v>
      </c>
      <c r="K200" s="268" t="e">
        <f>D200*'6. WEIGHT PER PRODUCT '!$C$17</f>
        <v>#DIV/0!</v>
      </c>
      <c r="L200" s="268" t="e">
        <f t="shared" si="68"/>
        <v>#DIV/0!</v>
      </c>
      <c r="M200" s="268" t="e">
        <f t="shared" si="69"/>
        <v>#DIV/0!</v>
      </c>
      <c r="N200" s="268" t="e">
        <f t="shared" si="70"/>
        <v>#DIV/0!</v>
      </c>
      <c r="O200" s="268" t="e">
        <f t="shared" si="71"/>
        <v>#DIV/0!</v>
      </c>
      <c r="P200" s="268" t="e">
        <f t="shared" si="54"/>
        <v>#DIV/0!</v>
      </c>
      <c r="Q200" s="268" t="e">
        <f t="shared" si="72"/>
        <v>#DIV/0!</v>
      </c>
      <c r="R200" s="268" t="e">
        <f t="shared" si="56"/>
        <v>#DIV/0!</v>
      </c>
      <c r="S200" s="268" t="e">
        <f t="shared" si="73"/>
        <v>#DIV/0!</v>
      </c>
      <c r="T200" s="268" t="e">
        <f t="shared" si="58"/>
        <v>#DIV/0!</v>
      </c>
      <c r="U200" s="268" t="e">
        <f t="shared" si="74"/>
        <v>#DIV/0!</v>
      </c>
      <c r="V200" s="269" t="e">
        <f t="shared" si="60"/>
        <v>#DIV/0!</v>
      </c>
      <c r="W200" s="270" t="e">
        <f t="shared" si="61"/>
        <v>#DIV/0!</v>
      </c>
      <c r="X200" s="270" t="e">
        <f t="shared" si="62"/>
        <v>#DIV/0!</v>
      </c>
      <c r="Y200" s="270" t="e">
        <f t="shared" si="75"/>
        <v>#DIV/0!</v>
      </c>
    </row>
    <row r="201" spans="1:25" ht="25.5" customHeight="1">
      <c r="A201" s="267">
        <v>92</v>
      </c>
      <c r="B201" s="212"/>
      <c r="C201" s="212"/>
      <c r="D201" s="268" t="e">
        <f>'2. Outdoor DSLAM'!H95</f>
        <v>#DIV/0!</v>
      </c>
      <c r="E201" s="268" t="e">
        <f>D201*'6. WEIGHT PER PRODUCT '!$C$11</f>
        <v>#DIV/0!</v>
      </c>
      <c r="F201" s="268" t="e">
        <f>D201*'6. WEIGHT PER PRODUCT '!$C$12</f>
        <v>#DIV/0!</v>
      </c>
      <c r="G201" s="268" t="e">
        <f>D201*'6. WEIGHT PER PRODUCT '!$C$13</f>
        <v>#DIV/0!</v>
      </c>
      <c r="H201" s="268" t="e">
        <f>D201*'6. WEIGHT PER PRODUCT '!$C$14</f>
        <v>#DIV/0!</v>
      </c>
      <c r="I201" s="268" t="e">
        <f>D201*'6. WEIGHT PER PRODUCT '!$C$15</f>
        <v>#DIV/0!</v>
      </c>
      <c r="J201" s="268" t="e">
        <f>D201*'6. WEIGHT PER PRODUCT '!$C$16</f>
        <v>#DIV/0!</v>
      </c>
      <c r="K201" s="268" t="e">
        <f>D201*'6. WEIGHT PER PRODUCT '!$C$17</f>
        <v>#DIV/0!</v>
      </c>
      <c r="L201" s="268" t="e">
        <f t="shared" si="68"/>
        <v>#DIV/0!</v>
      </c>
      <c r="M201" s="268" t="e">
        <f t="shared" si="69"/>
        <v>#DIV/0!</v>
      </c>
      <c r="N201" s="268" t="e">
        <f t="shared" si="70"/>
        <v>#DIV/0!</v>
      </c>
      <c r="O201" s="268" t="e">
        <f t="shared" si="71"/>
        <v>#DIV/0!</v>
      </c>
      <c r="P201" s="268" t="e">
        <f t="shared" si="54"/>
        <v>#DIV/0!</v>
      </c>
      <c r="Q201" s="268" t="e">
        <f t="shared" si="72"/>
        <v>#DIV/0!</v>
      </c>
      <c r="R201" s="268" t="e">
        <f t="shared" si="56"/>
        <v>#DIV/0!</v>
      </c>
      <c r="S201" s="268" t="e">
        <f t="shared" si="73"/>
        <v>#DIV/0!</v>
      </c>
      <c r="T201" s="268" t="e">
        <f t="shared" si="58"/>
        <v>#DIV/0!</v>
      </c>
      <c r="U201" s="268" t="e">
        <f t="shared" si="74"/>
        <v>#DIV/0!</v>
      </c>
      <c r="V201" s="269" t="e">
        <f t="shared" si="60"/>
        <v>#DIV/0!</v>
      </c>
      <c r="W201" s="270" t="e">
        <f t="shared" si="61"/>
        <v>#DIV/0!</v>
      </c>
      <c r="X201" s="270" t="e">
        <f t="shared" si="62"/>
        <v>#DIV/0!</v>
      </c>
      <c r="Y201" s="270" t="e">
        <f t="shared" si="75"/>
        <v>#DIV/0!</v>
      </c>
    </row>
    <row r="202" spans="1:25" ht="25.5" customHeight="1">
      <c r="A202" s="267">
        <v>93</v>
      </c>
      <c r="B202" s="212"/>
      <c r="C202" s="212"/>
      <c r="D202" s="268" t="e">
        <f>'2. Outdoor DSLAM'!H96</f>
        <v>#DIV/0!</v>
      </c>
      <c r="E202" s="268" t="e">
        <f>D202*'6. WEIGHT PER PRODUCT '!$C$11</f>
        <v>#DIV/0!</v>
      </c>
      <c r="F202" s="268" t="e">
        <f>D202*'6. WEIGHT PER PRODUCT '!$C$12</f>
        <v>#DIV/0!</v>
      </c>
      <c r="G202" s="268" t="e">
        <f>D202*'6. WEIGHT PER PRODUCT '!$C$13</f>
        <v>#DIV/0!</v>
      </c>
      <c r="H202" s="268" t="e">
        <f>D202*'6. WEIGHT PER PRODUCT '!$C$14</f>
        <v>#DIV/0!</v>
      </c>
      <c r="I202" s="268" t="e">
        <f>D202*'6. WEIGHT PER PRODUCT '!$C$15</f>
        <v>#DIV/0!</v>
      </c>
      <c r="J202" s="268" t="e">
        <f>D202*'6. WEIGHT PER PRODUCT '!$C$16</f>
        <v>#DIV/0!</v>
      </c>
      <c r="K202" s="268" t="e">
        <f>D202*'6. WEIGHT PER PRODUCT '!$C$17</f>
        <v>#DIV/0!</v>
      </c>
      <c r="L202" s="268" t="e">
        <f t="shared" si="68"/>
        <v>#DIV/0!</v>
      </c>
      <c r="M202" s="268" t="e">
        <f t="shared" si="69"/>
        <v>#DIV/0!</v>
      </c>
      <c r="N202" s="268" t="e">
        <f t="shared" si="70"/>
        <v>#DIV/0!</v>
      </c>
      <c r="O202" s="268" t="e">
        <f t="shared" si="71"/>
        <v>#DIV/0!</v>
      </c>
      <c r="P202" s="268" t="e">
        <f t="shared" si="54"/>
        <v>#DIV/0!</v>
      </c>
      <c r="Q202" s="268" t="e">
        <f t="shared" si="72"/>
        <v>#DIV/0!</v>
      </c>
      <c r="R202" s="268" t="e">
        <f t="shared" si="56"/>
        <v>#DIV/0!</v>
      </c>
      <c r="S202" s="268" t="e">
        <f t="shared" si="73"/>
        <v>#DIV/0!</v>
      </c>
      <c r="T202" s="268" t="e">
        <f t="shared" si="58"/>
        <v>#DIV/0!</v>
      </c>
      <c r="U202" s="268" t="e">
        <f t="shared" si="74"/>
        <v>#DIV/0!</v>
      </c>
      <c r="V202" s="269" t="e">
        <f t="shared" si="60"/>
        <v>#DIV/0!</v>
      </c>
      <c r="W202" s="270" t="e">
        <f t="shared" si="61"/>
        <v>#DIV/0!</v>
      </c>
      <c r="X202" s="270" t="e">
        <f t="shared" si="62"/>
        <v>#DIV/0!</v>
      </c>
      <c r="Y202" s="270" t="e">
        <f t="shared" si="75"/>
        <v>#DIV/0!</v>
      </c>
    </row>
    <row r="203" spans="1:25" ht="25.5" customHeight="1">
      <c r="A203" s="267">
        <v>94</v>
      </c>
      <c r="B203" s="212"/>
      <c r="C203" s="212"/>
      <c r="D203" s="268" t="e">
        <f>'2. Outdoor DSLAM'!H97</f>
        <v>#DIV/0!</v>
      </c>
      <c r="E203" s="268" t="e">
        <f>D203*'6. WEIGHT PER PRODUCT '!$C$11</f>
        <v>#DIV/0!</v>
      </c>
      <c r="F203" s="268" t="e">
        <f>D203*'6. WEIGHT PER PRODUCT '!$C$12</f>
        <v>#DIV/0!</v>
      </c>
      <c r="G203" s="268" t="e">
        <f>D203*'6. WEIGHT PER PRODUCT '!$C$13</f>
        <v>#DIV/0!</v>
      </c>
      <c r="H203" s="268" t="e">
        <f>D203*'6. WEIGHT PER PRODUCT '!$C$14</f>
        <v>#DIV/0!</v>
      </c>
      <c r="I203" s="268" t="e">
        <f>D203*'6. WEIGHT PER PRODUCT '!$C$15</f>
        <v>#DIV/0!</v>
      </c>
      <c r="J203" s="268" t="e">
        <f>D203*'6. WEIGHT PER PRODUCT '!$C$16</f>
        <v>#DIV/0!</v>
      </c>
      <c r="K203" s="268" t="e">
        <f>D203*'6. WEIGHT PER PRODUCT '!$C$17</f>
        <v>#DIV/0!</v>
      </c>
      <c r="L203" s="268" t="e">
        <f t="shared" si="68"/>
        <v>#DIV/0!</v>
      </c>
      <c r="M203" s="268" t="e">
        <f t="shared" si="69"/>
        <v>#DIV/0!</v>
      </c>
      <c r="N203" s="268" t="e">
        <f t="shared" si="70"/>
        <v>#DIV/0!</v>
      </c>
      <c r="O203" s="268" t="e">
        <f t="shared" si="71"/>
        <v>#DIV/0!</v>
      </c>
      <c r="P203" s="268" t="e">
        <f t="shared" si="54"/>
        <v>#DIV/0!</v>
      </c>
      <c r="Q203" s="268" t="e">
        <f t="shared" si="72"/>
        <v>#DIV/0!</v>
      </c>
      <c r="R203" s="268" t="e">
        <f t="shared" si="56"/>
        <v>#DIV/0!</v>
      </c>
      <c r="S203" s="268" t="e">
        <f t="shared" si="73"/>
        <v>#DIV/0!</v>
      </c>
      <c r="T203" s="268" t="e">
        <f t="shared" si="58"/>
        <v>#DIV/0!</v>
      </c>
      <c r="U203" s="268" t="e">
        <f t="shared" si="74"/>
        <v>#DIV/0!</v>
      </c>
      <c r="V203" s="269" t="e">
        <f t="shared" si="60"/>
        <v>#DIV/0!</v>
      </c>
      <c r="W203" s="270" t="e">
        <f t="shared" si="61"/>
        <v>#DIV/0!</v>
      </c>
      <c r="X203" s="270" t="e">
        <f t="shared" si="62"/>
        <v>#DIV/0!</v>
      </c>
      <c r="Y203" s="270" t="e">
        <f t="shared" si="75"/>
        <v>#DIV/0!</v>
      </c>
    </row>
    <row r="204" spans="1:25" ht="25.5" customHeight="1">
      <c r="A204" s="267">
        <v>95</v>
      </c>
      <c r="B204" s="212"/>
      <c r="C204" s="212"/>
      <c r="D204" s="268" t="e">
        <f>'2. Outdoor DSLAM'!H98</f>
        <v>#DIV/0!</v>
      </c>
      <c r="E204" s="268" t="e">
        <f>D204*'6. WEIGHT PER PRODUCT '!$C$11</f>
        <v>#DIV/0!</v>
      </c>
      <c r="F204" s="268" t="e">
        <f>D204*'6. WEIGHT PER PRODUCT '!$C$12</f>
        <v>#DIV/0!</v>
      </c>
      <c r="G204" s="268" t="e">
        <f>D204*'6. WEIGHT PER PRODUCT '!$C$13</f>
        <v>#DIV/0!</v>
      </c>
      <c r="H204" s="268" t="e">
        <f>D204*'6. WEIGHT PER PRODUCT '!$C$14</f>
        <v>#DIV/0!</v>
      </c>
      <c r="I204" s="268" t="e">
        <f>D204*'6. WEIGHT PER PRODUCT '!$C$15</f>
        <v>#DIV/0!</v>
      </c>
      <c r="J204" s="268" t="e">
        <f>D204*'6. WEIGHT PER PRODUCT '!$C$16</f>
        <v>#DIV/0!</v>
      </c>
      <c r="K204" s="268" t="e">
        <f>D204*'6. WEIGHT PER PRODUCT '!$C$17</f>
        <v>#DIV/0!</v>
      </c>
      <c r="L204" s="268" t="e">
        <f t="shared" si="68"/>
        <v>#DIV/0!</v>
      </c>
      <c r="M204" s="268" t="e">
        <f t="shared" si="69"/>
        <v>#DIV/0!</v>
      </c>
      <c r="N204" s="268" t="e">
        <f t="shared" si="70"/>
        <v>#DIV/0!</v>
      </c>
      <c r="O204" s="268" t="e">
        <f t="shared" si="71"/>
        <v>#DIV/0!</v>
      </c>
      <c r="P204" s="268" t="e">
        <f t="shared" si="54"/>
        <v>#DIV/0!</v>
      </c>
      <c r="Q204" s="268" t="e">
        <f t="shared" si="72"/>
        <v>#DIV/0!</v>
      </c>
      <c r="R204" s="268" t="e">
        <f t="shared" si="56"/>
        <v>#DIV/0!</v>
      </c>
      <c r="S204" s="268" t="e">
        <f t="shared" si="73"/>
        <v>#DIV/0!</v>
      </c>
      <c r="T204" s="268" t="e">
        <f t="shared" si="58"/>
        <v>#DIV/0!</v>
      </c>
      <c r="U204" s="268" t="e">
        <f t="shared" si="74"/>
        <v>#DIV/0!</v>
      </c>
      <c r="V204" s="269" t="e">
        <f t="shared" si="60"/>
        <v>#DIV/0!</v>
      </c>
      <c r="W204" s="270" t="e">
        <f t="shared" si="61"/>
        <v>#DIV/0!</v>
      </c>
      <c r="X204" s="270" t="e">
        <f t="shared" si="62"/>
        <v>#DIV/0!</v>
      </c>
      <c r="Y204" s="270" t="e">
        <f t="shared" si="75"/>
        <v>#DIV/0!</v>
      </c>
    </row>
    <row r="205" spans="1:25" ht="25.5" customHeight="1">
      <c r="A205" s="267">
        <v>96</v>
      </c>
      <c r="B205" s="212"/>
      <c r="C205" s="212"/>
      <c r="D205" s="268" t="e">
        <f>'2. Outdoor DSLAM'!H99</f>
        <v>#DIV/0!</v>
      </c>
      <c r="E205" s="268" t="e">
        <f>D205*'6. WEIGHT PER PRODUCT '!$C$11</f>
        <v>#DIV/0!</v>
      </c>
      <c r="F205" s="268" t="e">
        <f>D205*'6. WEIGHT PER PRODUCT '!$C$12</f>
        <v>#DIV/0!</v>
      </c>
      <c r="G205" s="268" t="e">
        <f>D205*'6. WEIGHT PER PRODUCT '!$C$13</f>
        <v>#DIV/0!</v>
      </c>
      <c r="H205" s="268" t="e">
        <f>D205*'6. WEIGHT PER PRODUCT '!$C$14</f>
        <v>#DIV/0!</v>
      </c>
      <c r="I205" s="268" t="e">
        <f>D205*'6. WEIGHT PER PRODUCT '!$C$15</f>
        <v>#DIV/0!</v>
      </c>
      <c r="J205" s="268" t="e">
        <f>D205*'6. WEIGHT PER PRODUCT '!$C$16</f>
        <v>#DIV/0!</v>
      </c>
      <c r="K205" s="268" t="e">
        <f>D205*'6. WEIGHT PER PRODUCT '!$C$17</f>
        <v>#DIV/0!</v>
      </c>
      <c r="L205" s="268" t="e">
        <f t="shared" si="68"/>
        <v>#DIV/0!</v>
      </c>
      <c r="M205" s="268" t="e">
        <f t="shared" si="69"/>
        <v>#DIV/0!</v>
      </c>
      <c r="N205" s="268" t="e">
        <f t="shared" si="70"/>
        <v>#DIV/0!</v>
      </c>
      <c r="O205" s="268" t="e">
        <f t="shared" si="71"/>
        <v>#DIV/0!</v>
      </c>
      <c r="P205" s="268" t="e">
        <f t="shared" si="54"/>
        <v>#DIV/0!</v>
      </c>
      <c r="Q205" s="268" t="e">
        <f t="shared" si="72"/>
        <v>#DIV/0!</v>
      </c>
      <c r="R205" s="268" t="e">
        <f t="shared" si="56"/>
        <v>#DIV/0!</v>
      </c>
      <c r="S205" s="268" t="e">
        <f t="shared" si="73"/>
        <v>#DIV/0!</v>
      </c>
      <c r="T205" s="268" t="e">
        <f t="shared" si="58"/>
        <v>#DIV/0!</v>
      </c>
      <c r="U205" s="268" t="e">
        <f t="shared" si="74"/>
        <v>#DIV/0!</v>
      </c>
      <c r="V205" s="269" t="e">
        <f t="shared" si="60"/>
        <v>#DIV/0!</v>
      </c>
      <c r="W205" s="270" t="e">
        <f t="shared" si="61"/>
        <v>#DIV/0!</v>
      </c>
      <c r="X205" s="270" t="e">
        <f t="shared" si="62"/>
        <v>#DIV/0!</v>
      </c>
      <c r="Y205" s="270" t="e">
        <f t="shared" si="75"/>
        <v>#DIV/0!</v>
      </c>
    </row>
    <row r="206" spans="1:25" ht="25.5" customHeight="1">
      <c r="A206" s="267">
        <v>97</v>
      </c>
      <c r="B206" s="212"/>
      <c r="C206" s="212"/>
      <c r="D206" s="268" t="e">
        <f>'2. Outdoor DSLAM'!H100</f>
        <v>#DIV/0!</v>
      </c>
      <c r="E206" s="268" t="e">
        <f>D206*'6. WEIGHT PER PRODUCT '!$C$11</f>
        <v>#DIV/0!</v>
      </c>
      <c r="F206" s="268" t="e">
        <f>D206*'6. WEIGHT PER PRODUCT '!$C$12</f>
        <v>#DIV/0!</v>
      </c>
      <c r="G206" s="268" t="e">
        <f>D206*'6. WEIGHT PER PRODUCT '!$C$13</f>
        <v>#DIV/0!</v>
      </c>
      <c r="H206" s="268" t="e">
        <f>D206*'6. WEIGHT PER PRODUCT '!$C$14</f>
        <v>#DIV/0!</v>
      </c>
      <c r="I206" s="268" t="e">
        <f>D206*'6. WEIGHT PER PRODUCT '!$C$15</f>
        <v>#DIV/0!</v>
      </c>
      <c r="J206" s="268" t="e">
        <f>D206*'6. WEIGHT PER PRODUCT '!$C$16</f>
        <v>#DIV/0!</v>
      </c>
      <c r="K206" s="268" t="e">
        <f>D206*'6. WEIGHT PER PRODUCT '!$C$17</f>
        <v>#DIV/0!</v>
      </c>
      <c r="L206" s="268" t="e">
        <f t="shared" si="68"/>
        <v>#DIV/0!</v>
      </c>
      <c r="M206" s="268" t="e">
        <f t="shared" si="69"/>
        <v>#DIV/0!</v>
      </c>
      <c r="N206" s="268" t="e">
        <f t="shared" si="70"/>
        <v>#DIV/0!</v>
      </c>
      <c r="O206" s="268" t="e">
        <f t="shared" si="71"/>
        <v>#DIV/0!</v>
      </c>
      <c r="P206" s="268" t="e">
        <f t="shared" si="54"/>
        <v>#DIV/0!</v>
      </c>
      <c r="Q206" s="268" t="e">
        <f t="shared" si="72"/>
        <v>#DIV/0!</v>
      </c>
      <c r="R206" s="268" t="e">
        <f t="shared" si="56"/>
        <v>#DIV/0!</v>
      </c>
      <c r="S206" s="268" t="e">
        <f t="shared" si="73"/>
        <v>#DIV/0!</v>
      </c>
      <c r="T206" s="268" t="e">
        <f t="shared" si="58"/>
        <v>#DIV/0!</v>
      </c>
      <c r="U206" s="268" t="e">
        <f t="shared" si="74"/>
        <v>#DIV/0!</v>
      </c>
      <c r="V206" s="269" t="e">
        <f t="shared" si="60"/>
        <v>#DIV/0!</v>
      </c>
      <c r="W206" s="270" t="e">
        <f t="shared" si="61"/>
        <v>#DIV/0!</v>
      </c>
      <c r="X206" s="270" t="e">
        <f t="shared" si="62"/>
        <v>#DIV/0!</v>
      </c>
      <c r="Y206" s="270" t="e">
        <f t="shared" si="75"/>
        <v>#DIV/0!</v>
      </c>
    </row>
    <row r="207" spans="1:25" ht="25.5" customHeight="1">
      <c r="A207" s="267">
        <v>98</v>
      </c>
      <c r="B207" s="212"/>
      <c r="C207" s="212"/>
      <c r="D207" s="268" t="e">
        <f>'2. Outdoor DSLAM'!H101</f>
        <v>#DIV/0!</v>
      </c>
      <c r="E207" s="268" t="e">
        <f>D207*'6. WEIGHT PER PRODUCT '!$C$11</f>
        <v>#DIV/0!</v>
      </c>
      <c r="F207" s="268" t="e">
        <f>D207*'6. WEIGHT PER PRODUCT '!$C$12</f>
        <v>#DIV/0!</v>
      </c>
      <c r="G207" s="268" t="e">
        <f>D207*'6. WEIGHT PER PRODUCT '!$C$13</f>
        <v>#DIV/0!</v>
      </c>
      <c r="H207" s="268" t="e">
        <f>D207*'6. WEIGHT PER PRODUCT '!$C$14</f>
        <v>#DIV/0!</v>
      </c>
      <c r="I207" s="268" t="e">
        <f>D207*'6. WEIGHT PER PRODUCT '!$C$15</f>
        <v>#DIV/0!</v>
      </c>
      <c r="J207" s="268" t="e">
        <f>D207*'6. WEIGHT PER PRODUCT '!$C$16</f>
        <v>#DIV/0!</v>
      </c>
      <c r="K207" s="268" t="e">
        <f>D207*'6. WEIGHT PER PRODUCT '!$C$17</f>
        <v>#DIV/0!</v>
      </c>
      <c r="L207" s="268" t="e">
        <f t="shared" si="68"/>
        <v>#DIV/0!</v>
      </c>
      <c r="M207" s="268" t="e">
        <f t="shared" si="69"/>
        <v>#DIV/0!</v>
      </c>
      <c r="N207" s="268" t="e">
        <f t="shared" si="70"/>
        <v>#DIV/0!</v>
      </c>
      <c r="O207" s="268" t="e">
        <f t="shared" si="71"/>
        <v>#DIV/0!</v>
      </c>
      <c r="P207" s="268" t="e">
        <f t="shared" si="54"/>
        <v>#DIV/0!</v>
      </c>
      <c r="Q207" s="268" t="e">
        <f t="shared" si="72"/>
        <v>#DIV/0!</v>
      </c>
      <c r="R207" s="268" t="e">
        <f t="shared" si="56"/>
        <v>#DIV/0!</v>
      </c>
      <c r="S207" s="268" t="e">
        <f t="shared" si="73"/>
        <v>#DIV/0!</v>
      </c>
      <c r="T207" s="268" t="e">
        <f t="shared" si="58"/>
        <v>#DIV/0!</v>
      </c>
      <c r="U207" s="268" t="e">
        <f t="shared" si="74"/>
        <v>#DIV/0!</v>
      </c>
      <c r="V207" s="269" t="e">
        <f t="shared" si="60"/>
        <v>#DIV/0!</v>
      </c>
      <c r="W207" s="270" t="e">
        <f t="shared" si="61"/>
        <v>#DIV/0!</v>
      </c>
      <c r="X207" s="270" t="e">
        <f t="shared" si="62"/>
        <v>#DIV/0!</v>
      </c>
      <c r="Y207" s="270" t="e">
        <f t="shared" si="75"/>
        <v>#DIV/0!</v>
      </c>
    </row>
    <row r="208" spans="1:25" ht="25.5" customHeight="1">
      <c r="A208" s="267">
        <v>99</v>
      </c>
      <c r="B208" s="212"/>
      <c r="C208" s="212"/>
      <c r="D208" s="268" t="e">
        <f>'2. Outdoor DSLAM'!H102</f>
        <v>#DIV/0!</v>
      </c>
      <c r="E208" s="268" t="e">
        <f>D208*'6. WEIGHT PER PRODUCT '!$C$11</f>
        <v>#DIV/0!</v>
      </c>
      <c r="F208" s="268" t="e">
        <f>D208*'6. WEIGHT PER PRODUCT '!$C$12</f>
        <v>#DIV/0!</v>
      </c>
      <c r="G208" s="268" t="e">
        <f>D208*'6. WEIGHT PER PRODUCT '!$C$13</f>
        <v>#DIV/0!</v>
      </c>
      <c r="H208" s="268" t="e">
        <f>D208*'6. WEIGHT PER PRODUCT '!$C$14</f>
        <v>#DIV/0!</v>
      </c>
      <c r="I208" s="268" t="e">
        <f>D208*'6. WEIGHT PER PRODUCT '!$C$15</f>
        <v>#DIV/0!</v>
      </c>
      <c r="J208" s="268" t="e">
        <f>D208*'6. WEIGHT PER PRODUCT '!$C$16</f>
        <v>#DIV/0!</v>
      </c>
      <c r="K208" s="268" t="e">
        <f>D208*'6. WEIGHT PER PRODUCT '!$C$17</f>
        <v>#DIV/0!</v>
      </c>
      <c r="L208" s="268" t="e">
        <f t="shared" si="68"/>
        <v>#DIV/0!</v>
      </c>
      <c r="M208" s="268" t="e">
        <f t="shared" si="69"/>
        <v>#DIV/0!</v>
      </c>
      <c r="N208" s="268" t="e">
        <f t="shared" si="70"/>
        <v>#DIV/0!</v>
      </c>
      <c r="O208" s="268" t="e">
        <f t="shared" si="71"/>
        <v>#DIV/0!</v>
      </c>
      <c r="P208" s="268" t="e">
        <f t="shared" si="54"/>
        <v>#DIV/0!</v>
      </c>
      <c r="Q208" s="268" t="e">
        <f t="shared" si="72"/>
        <v>#DIV/0!</v>
      </c>
      <c r="R208" s="268" t="e">
        <f t="shared" si="56"/>
        <v>#DIV/0!</v>
      </c>
      <c r="S208" s="268" t="e">
        <f t="shared" si="73"/>
        <v>#DIV/0!</v>
      </c>
      <c r="T208" s="268" t="e">
        <f t="shared" si="58"/>
        <v>#DIV/0!</v>
      </c>
      <c r="U208" s="268" t="e">
        <f t="shared" si="74"/>
        <v>#DIV/0!</v>
      </c>
      <c r="V208" s="269" t="e">
        <f t="shared" si="60"/>
        <v>#DIV/0!</v>
      </c>
      <c r="W208" s="270" t="e">
        <f t="shared" si="61"/>
        <v>#DIV/0!</v>
      </c>
      <c r="X208" s="270" t="e">
        <f t="shared" si="62"/>
        <v>#DIV/0!</v>
      </c>
      <c r="Y208" s="270" t="e">
        <f t="shared" si="75"/>
        <v>#DIV/0!</v>
      </c>
    </row>
    <row r="209" spans="1:25" ht="25.5" customHeight="1">
      <c r="A209" s="267">
        <v>100</v>
      </c>
      <c r="B209" s="212"/>
      <c r="C209" s="212"/>
      <c r="D209" s="268" t="e">
        <f>'2. Outdoor DSLAM'!H103</f>
        <v>#DIV/0!</v>
      </c>
      <c r="E209" s="268" t="e">
        <f>D209*'6. WEIGHT PER PRODUCT '!$C$11</f>
        <v>#DIV/0!</v>
      </c>
      <c r="F209" s="268" t="e">
        <f>D209*'6. WEIGHT PER PRODUCT '!$C$12</f>
        <v>#DIV/0!</v>
      </c>
      <c r="G209" s="268" t="e">
        <f>D209*'6. WEIGHT PER PRODUCT '!$C$13</f>
        <v>#DIV/0!</v>
      </c>
      <c r="H209" s="268" t="e">
        <f>D209*'6. WEIGHT PER PRODUCT '!$C$14</f>
        <v>#DIV/0!</v>
      </c>
      <c r="I209" s="268" t="e">
        <f>D209*'6. WEIGHT PER PRODUCT '!$C$15</f>
        <v>#DIV/0!</v>
      </c>
      <c r="J209" s="268" t="e">
        <f>D209*'6. WEIGHT PER PRODUCT '!$C$16</f>
        <v>#DIV/0!</v>
      </c>
      <c r="K209" s="268" t="e">
        <f>D209*'6. WEIGHT PER PRODUCT '!$C$17</f>
        <v>#DIV/0!</v>
      </c>
      <c r="L209" s="268" t="e">
        <f t="shared" si="68"/>
        <v>#DIV/0!</v>
      </c>
      <c r="M209" s="268" t="e">
        <f t="shared" si="69"/>
        <v>#DIV/0!</v>
      </c>
      <c r="N209" s="268" t="e">
        <f t="shared" si="70"/>
        <v>#DIV/0!</v>
      </c>
      <c r="O209" s="268" t="e">
        <f t="shared" si="71"/>
        <v>#DIV/0!</v>
      </c>
      <c r="P209" s="268" t="e">
        <f t="shared" si="54"/>
        <v>#DIV/0!</v>
      </c>
      <c r="Q209" s="268" t="e">
        <f t="shared" si="72"/>
        <v>#DIV/0!</v>
      </c>
      <c r="R209" s="268" t="e">
        <f t="shared" si="56"/>
        <v>#DIV/0!</v>
      </c>
      <c r="S209" s="268" t="e">
        <f t="shared" si="73"/>
        <v>#DIV/0!</v>
      </c>
      <c r="T209" s="268" t="e">
        <f t="shared" si="58"/>
        <v>#DIV/0!</v>
      </c>
      <c r="U209" s="268" t="e">
        <f t="shared" si="74"/>
        <v>#DIV/0!</v>
      </c>
      <c r="V209" s="269" t="e">
        <f t="shared" si="60"/>
        <v>#DIV/0!</v>
      </c>
      <c r="W209" s="270" t="e">
        <f t="shared" si="61"/>
        <v>#DIV/0!</v>
      </c>
      <c r="X209" s="270" t="e">
        <f t="shared" si="62"/>
        <v>#DIV/0!</v>
      </c>
      <c r="Y209" s="270" t="e">
        <f t="shared" si="75"/>
        <v>#DIV/0!</v>
      </c>
    </row>
    <row r="210" spans="1:25" ht="25.5" customHeight="1">
      <c r="A210" s="267">
        <v>101</v>
      </c>
      <c r="B210" s="212"/>
      <c r="C210" s="212"/>
      <c r="D210" s="268" t="e">
        <f>'2. Outdoor DSLAM'!H104</f>
        <v>#DIV/0!</v>
      </c>
      <c r="E210" s="268" t="e">
        <f>D210*'6. WEIGHT PER PRODUCT '!$C$11</f>
        <v>#DIV/0!</v>
      </c>
      <c r="F210" s="268" t="e">
        <f>D210*'6. WEIGHT PER PRODUCT '!$C$12</f>
        <v>#DIV/0!</v>
      </c>
      <c r="G210" s="268" t="e">
        <f>D210*'6. WEIGHT PER PRODUCT '!$C$13</f>
        <v>#DIV/0!</v>
      </c>
      <c r="H210" s="268" t="e">
        <f>D210*'6. WEIGHT PER PRODUCT '!$C$14</f>
        <v>#DIV/0!</v>
      </c>
      <c r="I210" s="268" t="e">
        <f>D210*'6. WEIGHT PER PRODUCT '!$C$15</f>
        <v>#DIV/0!</v>
      </c>
      <c r="J210" s="268" t="e">
        <f>D210*'6. WEIGHT PER PRODUCT '!$C$16</f>
        <v>#DIV/0!</v>
      </c>
      <c r="K210" s="268" t="e">
        <f>D210*'6. WEIGHT PER PRODUCT '!$C$17</f>
        <v>#DIV/0!</v>
      </c>
      <c r="L210" s="268" t="e">
        <f t="shared" si="68"/>
        <v>#DIV/0!</v>
      </c>
      <c r="M210" s="268" t="e">
        <f t="shared" si="69"/>
        <v>#DIV/0!</v>
      </c>
      <c r="N210" s="268" t="e">
        <f t="shared" si="70"/>
        <v>#DIV/0!</v>
      </c>
      <c r="O210" s="268" t="e">
        <f t="shared" si="71"/>
        <v>#DIV/0!</v>
      </c>
      <c r="P210" s="268" t="e">
        <f t="shared" si="54"/>
        <v>#DIV/0!</v>
      </c>
      <c r="Q210" s="268" t="e">
        <f t="shared" si="72"/>
        <v>#DIV/0!</v>
      </c>
      <c r="R210" s="268" t="e">
        <f t="shared" si="56"/>
        <v>#DIV/0!</v>
      </c>
      <c r="S210" s="268" t="e">
        <f t="shared" si="73"/>
        <v>#DIV/0!</v>
      </c>
      <c r="T210" s="268" t="e">
        <f t="shared" si="58"/>
        <v>#DIV/0!</v>
      </c>
      <c r="U210" s="268" t="e">
        <f t="shared" si="74"/>
        <v>#DIV/0!</v>
      </c>
      <c r="V210" s="269" t="e">
        <f t="shared" si="60"/>
        <v>#DIV/0!</v>
      </c>
      <c r="W210" s="270" t="e">
        <f t="shared" si="61"/>
        <v>#DIV/0!</v>
      </c>
      <c r="X210" s="270" t="e">
        <f t="shared" si="62"/>
        <v>#DIV/0!</v>
      </c>
      <c r="Y210" s="270" t="e">
        <f t="shared" si="75"/>
        <v>#DIV/0!</v>
      </c>
    </row>
    <row r="211" spans="1:25" ht="25.5" customHeight="1">
      <c r="A211" s="267">
        <v>102</v>
      </c>
      <c r="B211" s="212"/>
      <c r="C211" s="212"/>
      <c r="D211" s="268" t="e">
        <f>'2. Outdoor DSLAM'!H105</f>
        <v>#DIV/0!</v>
      </c>
      <c r="E211" s="268" t="e">
        <f>D211*'6. WEIGHT PER PRODUCT '!$C$11</f>
        <v>#DIV/0!</v>
      </c>
      <c r="F211" s="268" t="e">
        <f>D211*'6. WEIGHT PER PRODUCT '!$C$12</f>
        <v>#DIV/0!</v>
      </c>
      <c r="G211" s="268" t="e">
        <f>D211*'6. WEIGHT PER PRODUCT '!$C$13</f>
        <v>#DIV/0!</v>
      </c>
      <c r="H211" s="268" t="e">
        <f>D211*'6. WEIGHT PER PRODUCT '!$C$14</f>
        <v>#DIV/0!</v>
      </c>
      <c r="I211" s="268" t="e">
        <f>D211*'6. WEIGHT PER PRODUCT '!$C$15</f>
        <v>#DIV/0!</v>
      </c>
      <c r="J211" s="268" t="e">
        <f>D211*'6. WEIGHT PER PRODUCT '!$C$16</f>
        <v>#DIV/0!</v>
      </c>
      <c r="K211" s="268" t="e">
        <f>D211*'6. WEIGHT PER PRODUCT '!$C$17</f>
        <v>#DIV/0!</v>
      </c>
      <c r="L211" s="268" t="e">
        <f t="shared" si="68"/>
        <v>#DIV/0!</v>
      </c>
      <c r="M211" s="268" t="e">
        <f t="shared" si="69"/>
        <v>#DIV/0!</v>
      </c>
      <c r="N211" s="268" t="e">
        <f t="shared" si="70"/>
        <v>#DIV/0!</v>
      </c>
      <c r="O211" s="268" t="e">
        <f t="shared" si="71"/>
        <v>#DIV/0!</v>
      </c>
      <c r="P211" s="268" t="e">
        <f t="shared" si="54"/>
        <v>#DIV/0!</v>
      </c>
      <c r="Q211" s="268" t="e">
        <f t="shared" si="72"/>
        <v>#DIV/0!</v>
      </c>
      <c r="R211" s="268" t="e">
        <f t="shared" si="56"/>
        <v>#DIV/0!</v>
      </c>
      <c r="S211" s="268" t="e">
        <f t="shared" si="73"/>
        <v>#DIV/0!</v>
      </c>
      <c r="T211" s="268" t="e">
        <f t="shared" si="58"/>
        <v>#DIV/0!</v>
      </c>
      <c r="U211" s="268" t="e">
        <f t="shared" si="74"/>
        <v>#DIV/0!</v>
      </c>
      <c r="V211" s="269" t="e">
        <f t="shared" si="60"/>
        <v>#DIV/0!</v>
      </c>
      <c r="W211" s="270" t="e">
        <f t="shared" si="61"/>
        <v>#DIV/0!</v>
      </c>
      <c r="X211" s="270" t="e">
        <f t="shared" si="62"/>
        <v>#DIV/0!</v>
      </c>
      <c r="Y211" s="270" t="e">
        <f t="shared" si="75"/>
        <v>#DIV/0!</v>
      </c>
    </row>
    <row r="212" spans="1:25" ht="25.5" customHeight="1">
      <c r="A212" s="267">
        <v>103</v>
      </c>
      <c r="B212" s="212"/>
      <c r="C212" s="212"/>
      <c r="D212" s="268" t="e">
        <f>'2. Outdoor DSLAM'!H106</f>
        <v>#DIV/0!</v>
      </c>
      <c r="E212" s="268" t="e">
        <f>D212*'6. WEIGHT PER PRODUCT '!$C$11</f>
        <v>#DIV/0!</v>
      </c>
      <c r="F212" s="268" t="e">
        <f>D212*'6. WEIGHT PER PRODUCT '!$C$12</f>
        <v>#DIV/0!</v>
      </c>
      <c r="G212" s="268" t="e">
        <f>D212*'6. WEIGHT PER PRODUCT '!$C$13</f>
        <v>#DIV/0!</v>
      </c>
      <c r="H212" s="268" t="e">
        <f>D212*'6. WEIGHT PER PRODUCT '!$C$14</f>
        <v>#DIV/0!</v>
      </c>
      <c r="I212" s="268" t="e">
        <f>D212*'6. WEIGHT PER PRODUCT '!$C$15</f>
        <v>#DIV/0!</v>
      </c>
      <c r="J212" s="268" t="e">
        <f>D212*'6. WEIGHT PER PRODUCT '!$C$16</f>
        <v>#DIV/0!</v>
      </c>
      <c r="K212" s="268" t="e">
        <f>D212*'6. WEIGHT PER PRODUCT '!$C$17</f>
        <v>#DIV/0!</v>
      </c>
      <c r="L212" s="268" t="e">
        <f t="shared" si="68"/>
        <v>#DIV/0!</v>
      </c>
      <c r="M212" s="268" t="e">
        <f t="shared" si="69"/>
        <v>#DIV/0!</v>
      </c>
      <c r="N212" s="268" t="e">
        <f t="shared" si="70"/>
        <v>#DIV/0!</v>
      </c>
      <c r="O212" s="268" t="e">
        <f t="shared" si="71"/>
        <v>#DIV/0!</v>
      </c>
      <c r="P212" s="268" t="e">
        <f t="shared" si="54"/>
        <v>#DIV/0!</v>
      </c>
      <c r="Q212" s="268" t="e">
        <f t="shared" si="72"/>
        <v>#DIV/0!</v>
      </c>
      <c r="R212" s="268" t="e">
        <f t="shared" si="56"/>
        <v>#DIV/0!</v>
      </c>
      <c r="S212" s="268" t="e">
        <f t="shared" si="73"/>
        <v>#DIV/0!</v>
      </c>
      <c r="T212" s="268" t="e">
        <f t="shared" si="58"/>
        <v>#DIV/0!</v>
      </c>
      <c r="U212" s="268" t="e">
        <f t="shared" si="74"/>
        <v>#DIV/0!</v>
      </c>
      <c r="V212" s="269" t="e">
        <f t="shared" si="60"/>
        <v>#DIV/0!</v>
      </c>
      <c r="W212" s="270" t="e">
        <f t="shared" si="61"/>
        <v>#DIV/0!</v>
      </c>
      <c r="X212" s="270" t="e">
        <f t="shared" si="62"/>
        <v>#DIV/0!</v>
      </c>
      <c r="Y212" s="270" t="e">
        <f t="shared" si="75"/>
        <v>#DIV/0!</v>
      </c>
    </row>
    <row r="213" spans="1:25" ht="25.5" customHeight="1">
      <c r="A213" s="267">
        <v>104</v>
      </c>
      <c r="B213" s="212"/>
      <c r="C213" s="212"/>
      <c r="D213" s="268" t="e">
        <f>'2. Outdoor DSLAM'!H107</f>
        <v>#DIV/0!</v>
      </c>
      <c r="E213" s="268" t="e">
        <f>D213*'6. WEIGHT PER PRODUCT '!$C$11</f>
        <v>#DIV/0!</v>
      </c>
      <c r="F213" s="268" t="e">
        <f>D213*'6. WEIGHT PER PRODUCT '!$C$12</f>
        <v>#DIV/0!</v>
      </c>
      <c r="G213" s="268" t="e">
        <f>D213*'6. WEIGHT PER PRODUCT '!$C$13</f>
        <v>#DIV/0!</v>
      </c>
      <c r="H213" s="268" t="e">
        <f>D213*'6. WEIGHT PER PRODUCT '!$C$14</f>
        <v>#DIV/0!</v>
      </c>
      <c r="I213" s="268" t="e">
        <f>D213*'6. WEIGHT PER PRODUCT '!$C$15</f>
        <v>#DIV/0!</v>
      </c>
      <c r="J213" s="268" t="e">
        <f>D213*'6. WEIGHT PER PRODUCT '!$C$16</f>
        <v>#DIV/0!</v>
      </c>
      <c r="K213" s="268" t="e">
        <f>D213*'6. WEIGHT PER PRODUCT '!$C$17</f>
        <v>#DIV/0!</v>
      </c>
      <c r="L213" s="268" t="e">
        <f t="shared" si="68"/>
        <v>#DIV/0!</v>
      </c>
      <c r="M213" s="268" t="e">
        <f t="shared" si="69"/>
        <v>#DIV/0!</v>
      </c>
      <c r="N213" s="268" t="e">
        <f t="shared" si="70"/>
        <v>#DIV/0!</v>
      </c>
      <c r="O213" s="268" t="e">
        <f t="shared" si="71"/>
        <v>#DIV/0!</v>
      </c>
      <c r="P213" s="268" t="e">
        <f t="shared" si="54"/>
        <v>#DIV/0!</v>
      </c>
      <c r="Q213" s="268" t="e">
        <f t="shared" si="72"/>
        <v>#DIV/0!</v>
      </c>
      <c r="R213" s="268" t="e">
        <f t="shared" si="56"/>
        <v>#DIV/0!</v>
      </c>
      <c r="S213" s="268" t="e">
        <f t="shared" si="73"/>
        <v>#DIV/0!</v>
      </c>
      <c r="T213" s="268" t="e">
        <f t="shared" si="58"/>
        <v>#DIV/0!</v>
      </c>
      <c r="U213" s="268" t="e">
        <f t="shared" si="74"/>
        <v>#DIV/0!</v>
      </c>
      <c r="V213" s="269" t="e">
        <f t="shared" si="60"/>
        <v>#DIV/0!</v>
      </c>
      <c r="W213" s="270" t="e">
        <f t="shared" si="61"/>
        <v>#DIV/0!</v>
      </c>
      <c r="X213" s="270" t="e">
        <f t="shared" si="62"/>
        <v>#DIV/0!</v>
      </c>
      <c r="Y213" s="270" t="e">
        <f t="shared" si="75"/>
        <v>#DIV/0!</v>
      </c>
    </row>
    <row r="214" spans="1:25" ht="25.5" customHeight="1">
      <c r="A214" s="267">
        <v>105</v>
      </c>
      <c r="B214" s="212"/>
      <c r="C214" s="212"/>
      <c r="D214" s="268" t="e">
        <f>'2. Outdoor DSLAM'!H108</f>
        <v>#DIV/0!</v>
      </c>
      <c r="E214" s="268" t="e">
        <f>D214*'6. WEIGHT PER PRODUCT '!$C$11</f>
        <v>#DIV/0!</v>
      </c>
      <c r="F214" s="268" t="e">
        <f>D214*'6. WEIGHT PER PRODUCT '!$C$12</f>
        <v>#DIV/0!</v>
      </c>
      <c r="G214" s="268" t="e">
        <f>D214*'6. WEIGHT PER PRODUCT '!$C$13</f>
        <v>#DIV/0!</v>
      </c>
      <c r="H214" s="268" t="e">
        <f>D214*'6. WEIGHT PER PRODUCT '!$C$14</f>
        <v>#DIV/0!</v>
      </c>
      <c r="I214" s="268" t="e">
        <f>D214*'6. WEIGHT PER PRODUCT '!$C$15</f>
        <v>#DIV/0!</v>
      </c>
      <c r="J214" s="268" t="e">
        <f>D214*'6. WEIGHT PER PRODUCT '!$C$16</f>
        <v>#DIV/0!</v>
      </c>
      <c r="K214" s="268" t="e">
        <f>D214*'6. WEIGHT PER PRODUCT '!$C$17</f>
        <v>#DIV/0!</v>
      </c>
      <c r="L214" s="268" t="e">
        <f t="shared" si="68"/>
        <v>#DIV/0!</v>
      </c>
      <c r="M214" s="268" t="e">
        <f t="shared" si="69"/>
        <v>#DIV/0!</v>
      </c>
      <c r="N214" s="268" t="e">
        <f t="shared" si="70"/>
        <v>#DIV/0!</v>
      </c>
      <c r="O214" s="268" t="e">
        <f t="shared" si="71"/>
        <v>#DIV/0!</v>
      </c>
      <c r="P214" s="268" t="e">
        <f t="shared" si="54"/>
        <v>#DIV/0!</v>
      </c>
      <c r="Q214" s="268" t="e">
        <f t="shared" si="72"/>
        <v>#DIV/0!</v>
      </c>
      <c r="R214" s="268" t="e">
        <f t="shared" si="56"/>
        <v>#DIV/0!</v>
      </c>
      <c r="S214" s="268" t="e">
        <f t="shared" si="73"/>
        <v>#DIV/0!</v>
      </c>
      <c r="T214" s="268" t="e">
        <f t="shared" si="58"/>
        <v>#DIV/0!</v>
      </c>
      <c r="U214" s="268" t="e">
        <f t="shared" si="74"/>
        <v>#DIV/0!</v>
      </c>
      <c r="V214" s="269" t="e">
        <f t="shared" si="60"/>
        <v>#DIV/0!</v>
      </c>
      <c r="W214" s="270" t="e">
        <f t="shared" si="61"/>
        <v>#DIV/0!</v>
      </c>
      <c r="X214" s="270" t="e">
        <f t="shared" si="62"/>
        <v>#DIV/0!</v>
      </c>
      <c r="Y214" s="270" t="e">
        <f t="shared" si="75"/>
        <v>#DIV/0!</v>
      </c>
    </row>
    <row r="215" spans="1:25" ht="25.5" customHeight="1">
      <c r="A215" s="267">
        <v>106</v>
      </c>
      <c r="B215" s="212"/>
      <c r="C215" s="212"/>
      <c r="D215" s="268" t="e">
        <f>'2. Outdoor DSLAM'!H109</f>
        <v>#DIV/0!</v>
      </c>
      <c r="E215" s="268" t="e">
        <f>D215*'6. WEIGHT PER PRODUCT '!$C$11</f>
        <v>#DIV/0!</v>
      </c>
      <c r="F215" s="268" t="e">
        <f>D215*'6. WEIGHT PER PRODUCT '!$C$12</f>
        <v>#DIV/0!</v>
      </c>
      <c r="G215" s="268" t="e">
        <f>D215*'6. WEIGHT PER PRODUCT '!$C$13</f>
        <v>#DIV/0!</v>
      </c>
      <c r="H215" s="268" t="e">
        <f>D215*'6. WEIGHT PER PRODUCT '!$C$14</f>
        <v>#DIV/0!</v>
      </c>
      <c r="I215" s="268" t="e">
        <f>D215*'6. WEIGHT PER PRODUCT '!$C$15</f>
        <v>#DIV/0!</v>
      </c>
      <c r="J215" s="268" t="e">
        <f>D215*'6. WEIGHT PER PRODUCT '!$C$16</f>
        <v>#DIV/0!</v>
      </c>
      <c r="K215" s="268" t="e">
        <f>D215*'6. WEIGHT PER PRODUCT '!$C$17</f>
        <v>#DIV/0!</v>
      </c>
      <c r="L215" s="268" t="e">
        <f t="shared" si="68"/>
        <v>#DIV/0!</v>
      </c>
      <c r="M215" s="268" t="e">
        <f t="shared" si="69"/>
        <v>#DIV/0!</v>
      </c>
      <c r="N215" s="268" t="e">
        <f t="shared" si="70"/>
        <v>#DIV/0!</v>
      </c>
      <c r="O215" s="268" t="e">
        <f t="shared" si="71"/>
        <v>#DIV/0!</v>
      </c>
      <c r="P215" s="268" t="e">
        <f t="shared" si="54"/>
        <v>#DIV/0!</v>
      </c>
      <c r="Q215" s="268" t="e">
        <f t="shared" si="72"/>
        <v>#DIV/0!</v>
      </c>
      <c r="R215" s="268" t="e">
        <f t="shared" si="56"/>
        <v>#DIV/0!</v>
      </c>
      <c r="S215" s="268" t="e">
        <f t="shared" si="73"/>
        <v>#DIV/0!</v>
      </c>
      <c r="T215" s="268" t="e">
        <f t="shared" si="58"/>
        <v>#DIV/0!</v>
      </c>
      <c r="U215" s="268" t="e">
        <f t="shared" si="74"/>
        <v>#DIV/0!</v>
      </c>
      <c r="V215" s="269" t="e">
        <f t="shared" si="60"/>
        <v>#DIV/0!</v>
      </c>
      <c r="W215" s="270" t="e">
        <f t="shared" si="61"/>
        <v>#DIV/0!</v>
      </c>
      <c r="X215" s="270" t="e">
        <f t="shared" si="62"/>
        <v>#DIV/0!</v>
      </c>
      <c r="Y215" s="270" t="e">
        <f t="shared" si="75"/>
        <v>#DIV/0!</v>
      </c>
    </row>
    <row r="216" spans="1:25" ht="25.5" customHeight="1">
      <c r="A216" s="267">
        <v>107</v>
      </c>
      <c r="B216" s="212"/>
      <c r="C216" s="212"/>
      <c r="D216" s="268" t="e">
        <f>'2. Outdoor DSLAM'!H110</f>
        <v>#DIV/0!</v>
      </c>
      <c r="E216" s="268" t="e">
        <f>D216*'6. WEIGHT PER PRODUCT '!$C$11</f>
        <v>#DIV/0!</v>
      </c>
      <c r="F216" s="268" t="e">
        <f>D216*'6. WEIGHT PER PRODUCT '!$C$12</f>
        <v>#DIV/0!</v>
      </c>
      <c r="G216" s="268" t="e">
        <f>D216*'6. WEIGHT PER PRODUCT '!$C$13</f>
        <v>#DIV/0!</v>
      </c>
      <c r="H216" s="268" t="e">
        <f>D216*'6. WEIGHT PER PRODUCT '!$C$14</f>
        <v>#DIV/0!</v>
      </c>
      <c r="I216" s="268" t="e">
        <f>D216*'6. WEIGHT PER PRODUCT '!$C$15</f>
        <v>#DIV/0!</v>
      </c>
      <c r="J216" s="268" t="e">
        <f>D216*'6. WEIGHT PER PRODUCT '!$C$16</f>
        <v>#DIV/0!</v>
      </c>
      <c r="K216" s="268" t="e">
        <f>D216*'6. WEIGHT PER PRODUCT '!$C$17</f>
        <v>#DIV/0!</v>
      </c>
      <c r="L216" s="268" t="e">
        <f t="shared" si="68"/>
        <v>#DIV/0!</v>
      </c>
      <c r="M216" s="268" t="e">
        <f t="shared" si="69"/>
        <v>#DIV/0!</v>
      </c>
      <c r="N216" s="268" t="e">
        <f t="shared" si="70"/>
        <v>#DIV/0!</v>
      </c>
      <c r="O216" s="268" t="e">
        <f t="shared" si="71"/>
        <v>#DIV/0!</v>
      </c>
      <c r="P216" s="268" t="e">
        <f t="shared" si="54"/>
        <v>#DIV/0!</v>
      </c>
      <c r="Q216" s="268" t="e">
        <f t="shared" si="72"/>
        <v>#DIV/0!</v>
      </c>
      <c r="R216" s="268" t="e">
        <f t="shared" si="56"/>
        <v>#DIV/0!</v>
      </c>
      <c r="S216" s="268" t="e">
        <f t="shared" si="73"/>
        <v>#DIV/0!</v>
      </c>
      <c r="T216" s="268" t="e">
        <f t="shared" si="58"/>
        <v>#DIV/0!</v>
      </c>
      <c r="U216" s="268" t="e">
        <f t="shared" si="74"/>
        <v>#DIV/0!</v>
      </c>
      <c r="V216" s="269" t="e">
        <f t="shared" si="60"/>
        <v>#DIV/0!</v>
      </c>
      <c r="W216" s="270" t="e">
        <f t="shared" si="61"/>
        <v>#DIV/0!</v>
      </c>
      <c r="X216" s="270" t="e">
        <f t="shared" si="62"/>
        <v>#DIV/0!</v>
      </c>
      <c r="Y216" s="270" t="e">
        <f t="shared" si="75"/>
        <v>#DIV/0!</v>
      </c>
    </row>
    <row r="217" spans="1:25" ht="25.5" customHeight="1">
      <c r="A217" s="267">
        <v>108</v>
      </c>
      <c r="B217" s="212"/>
      <c r="C217" s="212"/>
      <c r="D217" s="268" t="e">
        <f>'2. Outdoor DSLAM'!H111</f>
        <v>#DIV/0!</v>
      </c>
      <c r="E217" s="268" t="e">
        <f>D217*'6. WEIGHT PER PRODUCT '!$C$11</f>
        <v>#DIV/0!</v>
      </c>
      <c r="F217" s="268" t="e">
        <f>D217*'6. WEIGHT PER PRODUCT '!$C$12</f>
        <v>#DIV/0!</v>
      </c>
      <c r="G217" s="268" t="e">
        <f>D217*'6. WEIGHT PER PRODUCT '!$C$13</f>
        <v>#DIV/0!</v>
      </c>
      <c r="H217" s="268" t="e">
        <f>D217*'6. WEIGHT PER PRODUCT '!$C$14</f>
        <v>#DIV/0!</v>
      </c>
      <c r="I217" s="268" t="e">
        <f>D217*'6. WEIGHT PER PRODUCT '!$C$15</f>
        <v>#DIV/0!</v>
      </c>
      <c r="J217" s="268" t="e">
        <f>D217*'6. WEIGHT PER PRODUCT '!$C$16</f>
        <v>#DIV/0!</v>
      </c>
      <c r="K217" s="268" t="e">
        <f>D217*'6. WEIGHT PER PRODUCT '!$C$17</f>
        <v>#DIV/0!</v>
      </c>
      <c r="L217" s="268" t="e">
        <f t="shared" si="68"/>
        <v>#DIV/0!</v>
      </c>
      <c r="M217" s="268" t="e">
        <f t="shared" si="69"/>
        <v>#DIV/0!</v>
      </c>
      <c r="N217" s="268" t="e">
        <f t="shared" si="70"/>
        <v>#DIV/0!</v>
      </c>
      <c r="O217" s="268" t="e">
        <f t="shared" si="71"/>
        <v>#DIV/0!</v>
      </c>
      <c r="P217" s="268" t="e">
        <f t="shared" si="54"/>
        <v>#DIV/0!</v>
      </c>
      <c r="Q217" s="268" t="e">
        <f t="shared" si="72"/>
        <v>#DIV/0!</v>
      </c>
      <c r="R217" s="268" t="e">
        <f t="shared" si="56"/>
        <v>#DIV/0!</v>
      </c>
      <c r="S217" s="268" t="e">
        <f t="shared" si="73"/>
        <v>#DIV/0!</v>
      </c>
      <c r="T217" s="268" t="e">
        <f t="shared" si="58"/>
        <v>#DIV/0!</v>
      </c>
      <c r="U217" s="268" t="e">
        <f t="shared" si="74"/>
        <v>#DIV/0!</v>
      </c>
      <c r="V217" s="269" t="e">
        <f t="shared" si="60"/>
        <v>#DIV/0!</v>
      </c>
      <c r="W217" s="270" t="e">
        <f t="shared" si="61"/>
        <v>#DIV/0!</v>
      </c>
      <c r="X217" s="270" t="e">
        <f t="shared" si="62"/>
        <v>#DIV/0!</v>
      </c>
      <c r="Y217" s="270" t="e">
        <f t="shared" si="75"/>
        <v>#DIV/0!</v>
      </c>
    </row>
    <row r="218" spans="1:25" ht="25.5" customHeight="1">
      <c r="A218" s="267">
        <v>109</v>
      </c>
      <c r="B218" s="212"/>
      <c r="C218" s="212"/>
      <c r="D218" s="268" t="e">
        <f>'2. Outdoor DSLAM'!H112</f>
        <v>#DIV/0!</v>
      </c>
      <c r="E218" s="268" t="e">
        <f>D218*'6. WEIGHT PER PRODUCT '!$C$11</f>
        <v>#DIV/0!</v>
      </c>
      <c r="F218" s="268" t="e">
        <f>D218*'6. WEIGHT PER PRODUCT '!$C$12</f>
        <v>#DIV/0!</v>
      </c>
      <c r="G218" s="268" t="e">
        <f>D218*'6. WEIGHT PER PRODUCT '!$C$13</f>
        <v>#DIV/0!</v>
      </c>
      <c r="H218" s="268" t="e">
        <f>D218*'6. WEIGHT PER PRODUCT '!$C$14</f>
        <v>#DIV/0!</v>
      </c>
      <c r="I218" s="268" t="e">
        <f>D218*'6. WEIGHT PER PRODUCT '!$C$15</f>
        <v>#DIV/0!</v>
      </c>
      <c r="J218" s="268" t="e">
        <f>D218*'6. WEIGHT PER PRODUCT '!$C$16</f>
        <v>#DIV/0!</v>
      </c>
      <c r="K218" s="268" t="e">
        <f>D218*'6. WEIGHT PER PRODUCT '!$C$17</f>
        <v>#DIV/0!</v>
      </c>
      <c r="L218" s="268" t="e">
        <f t="shared" si="68"/>
        <v>#DIV/0!</v>
      </c>
      <c r="M218" s="268" t="e">
        <f t="shared" si="69"/>
        <v>#DIV/0!</v>
      </c>
      <c r="N218" s="268" t="e">
        <f t="shared" si="70"/>
        <v>#DIV/0!</v>
      </c>
      <c r="O218" s="268" t="e">
        <f t="shared" si="71"/>
        <v>#DIV/0!</v>
      </c>
      <c r="P218" s="268" t="e">
        <f t="shared" si="54"/>
        <v>#DIV/0!</v>
      </c>
      <c r="Q218" s="268" t="e">
        <f t="shared" si="72"/>
        <v>#DIV/0!</v>
      </c>
      <c r="R218" s="268" t="e">
        <f t="shared" si="56"/>
        <v>#DIV/0!</v>
      </c>
      <c r="S218" s="268" t="e">
        <f t="shared" si="73"/>
        <v>#DIV/0!</v>
      </c>
      <c r="T218" s="268" t="e">
        <f t="shared" si="58"/>
        <v>#DIV/0!</v>
      </c>
      <c r="U218" s="268" t="e">
        <f t="shared" si="74"/>
        <v>#DIV/0!</v>
      </c>
      <c r="V218" s="269" t="e">
        <f t="shared" si="60"/>
        <v>#DIV/0!</v>
      </c>
      <c r="W218" s="270" t="e">
        <f t="shared" si="61"/>
        <v>#DIV/0!</v>
      </c>
      <c r="X218" s="270" t="e">
        <f t="shared" si="62"/>
        <v>#DIV/0!</v>
      </c>
      <c r="Y218" s="270" t="e">
        <f t="shared" si="75"/>
        <v>#DIV/0!</v>
      </c>
    </row>
    <row r="219" spans="1:25" ht="25.5" customHeight="1">
      <c r="A219" s="267">
        <v>110</v>
      </c>
      <c r="B219" s="212"/>
      <c r="C219" s="212"/>
      <c r="D219" s="268" t="e">
        <f>'2. Outdoor DSLAM'!H113</f>
        <v>#DIV/0!</v>
      </c>
      <c r="E219" s="268" t="e">
        <f>D219*'6. WEIGHT PER PRODUCT '!$C$11</f>
        <v>#DIV/0!</v>
      </c>
      <c r="F219" s="268" t="e">
        <f>D219*'6. WEIGHT PER PRODUCT '!$C$12</f>
        <v>#DIV/0!</v>
      </c>
      <c r="G219" s="268" t="e">
        <f>D219*'6. WEIGHT PER PRODUCT '!$C$13</f>
        <v>#DIV/0!</v>
      </c>
      <c r="H219" s="268" t="e">
        <f>D219*'6. WEIGHT PER PRODUCT '!$C$14</f>
        <v>#DIV/0!</v>
      </c>
      <c r="I219" s="268" t="e">
        <f>D219*'6. WEIGHT PER PRODUCT '!$C$15</f>
        <v>#DIV/0!</v>
      </c>
      <c r="J219" s="268" t="e">
        <f>D219*'6. WEIGHT PER PRODUCT '!$C$16</f>
        <v>#DIV/0!</v>
      </c>
      <c r="K219" s="268" t="e">
        <f>D219*'6. WEIGHT PER PRODUCT '!$C$17</f>
        <v>#DIV/0!</v>
      </c>
      <c r="L219" s="268" t="e">
        <f t="shared" si="68"/>
        <v>#DIV/0!</v>
      </c>
      <c r="M219" s="268" t="e">
        <f t="shared" si="69"/>
        <v>#DIV/0!</v>
      </c>
      <c r="N219" s="268" t="e">
        <f t="shared" si="70"/>
        <v>#DIV/0!</v>
      </c>
      <c r="O219" s="268" t="e">
        <f t="shared" si="71"/>
        <v>#DIV/0!</v>
      </c>
      <c r="P219" s="268" t="e">
        <f t="shared" si="54"/>
        <v>#DIV/0!</v>
      </c>
      <c r="Q219" s="268" t="e">
        <f t="shared" si="72"/>
        <v>#DIV/0!</v>
      </c>
      <c r="R219" s="268" t="e">
        <f t="shared" si="56"/>
        <v>#DIV/0!</v>
      </c>
      <c r="S219" s="268" t="e">
        <f t="shared" si="73"/>
        <v>#DIV/0!</v>
      </c>
      <c r="T219" s="268" t="e">
        <f t="shared" si="58"/>
        <v>#DIV/0!</v>
      </c>
      <c r="U219" s="268" t="e">
        <f t="shared" si="74"/>
        <v>#DIV/0!</v>
      </c>
      <c r="V219" s="269" t="e">
        <f t="shared" si="60"/>
        <v>#DIV/0!</v>
      </c>
      <c r="W219" s="270" t="e">
        <f t="shared" si="61"/>
        <v>#DIV/0!</v>
      </c>
      <c r="X219" s="270" t="e">
        <f t="shared" si="62"/>
        <v>#DIV/0!</v>
      </c>
      <c r="Y219" s="270" t="e">
        <f t="shared" si="75"/>
        <v>#DIV/0!</v>
      </c>
    </row>
    <row r="220" spans="1:25" ht="25.5" customHeight="1">
      <c r="A220" s="267">
        <v>111</v>
      </c>
      <c r="B220" s="212"/>
      <c r="C220" s="212"/>
      <c r="D220" s="268" t="e">
        <f>'2. Outdoor DSLAM'!H114</f>
        <v>#DIV/0!</v>
      </c>
      <c r="E220" s="268" t="e">
        <f>D220*'6. WEIGHT PER PRODUCT '!$C$11</f>
        <v>#DIV/0!</v>
      </c>
      <c r="F220" s="268" t="e">
        <f>D220*'6. WEIGHT PER PRODUCT '!$C$12</f>
        <v>#DIV/0!</v>
      </c>
      <c r="G220" s="268" t="e">
        <f>D220*'6. WEIGHT PER PRODUCT '!$C$13</f>
        <v>#DIV/0!</v>
      </c>
      <c r="H220" s="268" t="e">
        <f>D220*'6. WEIGHT PER PRODUCT '!$C$14</f>
        <v>#DIV/0!</v>
      </c>
      <c r="I220" s="268" t="e">
        <f>D220*'6. WEIGHT PER PRODUCT '!$C$15</f>
        <v>#DIV/0!</v>
      </c>
      <c r="J220" s="268" t="e">
        <f>D220*'6. WEIGHT PER PRODUCT '!$C$16</f>
        <v>#DIV/0!</v>
      </c>
      <c r="K220" s="268" t="e">
        <f>D220*'6. WEIGHT PER PRODUCT '!$C$17</f>
        <v>#DIV/0!</v>
      </c>
      <c r="L220" s="268" t="e">
        <f t="shared" si="68"/>
        <v>#DIV/0!</v>
      </c>
      <c r="M220" s="268" t="e">
        <f t="shared" si="69"/>
        <v>#DIV/0!</v>
      </c>
      <c r="N220" s="268" t="e">
        <f t="shared" si="70"/>
        <v>#DIV/0!</v>
      </c>
      <c r="O220" s="268" t="e">
        <f t="shared" si="71"/>
        <v>#DIV/0!</v>
      </c>
      <c r="P220" s="268" t="e">
        <f t="shared" si="54"/>
        <v>#DIV/0!</v>
      </c>
      <c r="Q220" s="268" t="e">
        <f t="shared" si="72"/>
        <v>#DIV/0!</v>
      </c>
      <c r="R220" s="268" t="e">
        <f t="shared" si="56"/>
        <v>#DIV/0!</v>
      </c>
      <c r="S220" s="268" t="e">
        <f t="shared" si="73"/>
        <v>#DIV/0!</v>
      </c>
      <c r="T220" s="268" t="e">
        <f t="shared" si="58"/>
        <v>#DIV/0!</v>
      </c>
      <c r="U220" s="268" t="e">
        <f t="shared" si="74"/>
        <v>#DIV/0!</v>
      </c>
      <c r="V220" s="269" t="e">
        <f t="shared" si="60"/>
        <v>#DIV/0!</v>
      </c>
      <c r="W220" s="270" t="e">
        <f t="shared" si="61"/>
        <v>#DIV/0!</v>
      </c>
      <c r="X220" s="270" t="e">
        <f t="shared" si="62"/>
        <v>#DIV/0!</v>
      </c>
      <c r="Y220" s="270" t="e">
        <f t="shared" si="75"/>
        <v>#DIV/0!</v>
      </c>
    </row>
    <row r="221" spans="1:25" ht="25.5" customHeight="1">
      <c r="A221" s="267">
        <v>112</v>
      </c>
      <c r="B221" s="212"/>
      <c r="C221" s="212"/>
      <c r="D221" s="268" t="e">
        <f>'2. Outdoor DSLAM'!H115</f>
        <v>#DIV/0!</v>
      </c>
      <c r="E221" s="268" t="e">
        <f>D221*'6. WEIGHT PER PRODUCT '!$C$11</f>
        <v>#DIV/0!</v>
      </c>
      <c r="F221" s="268" t="e">
        <f>D221*'6. WEIGHT PER PRODUCT '!$C$12</f>
        <v>#DIV/0!</v>
      </c>
      <c r="G221" s="268" t="e">
        <f>D221*'6. WEIGHT PER PRODUCT '!$C$13</f>
        <v>#DIV/0!</v>
      </c>
      <c r="H221" s="268" t="e">
        <f>D221*'6. WEIGHT PER PRODUCT '!$C$14</f>
        <v>#DIV/0!</v>
      </c>
      <c r="I221" s="268" t="e">
        <f>D221*'6. WEIGHT PER PRODUCT '!$C$15</f>
        <v>#DIV/0!</v>
      </c>
      <c r="J221" s="268" t="e">
        <f>D221*'6. WEIGHT PER PRODUCT '!$C$16</f>
        <v>#DIV/0!</v>
      </c>
      <c r="K221" s="268" t="e">
        <f>D221*'6. WEIGHT PER PRODUCT '!$C$17</f>
        <v>#DIV/0!</v>
      </c>
      <c r="L221" s="268" t="e">
        <f t="shared" si="68"/>
        <v>#DIV/0!</v>
      </c>
      <c r="M221" s="268" t="e">
        <f t="shared" si="69"/>
        <v>#DIV/0!</v>
      </c>
      <c r="N221" s="268" t="e">
        <f t="shared" si="70"/>
        <v>#DIV/0!</v>
      </c>
      <c r="O221" s="268" t="e">
        <f t="shared" si="71"/>
        <v>#DIV/0!</v>
      </c>
      <c r="P221" s="268" t="e">
        <f t="shared" si="54"/>
        <v>#DIV/0!</v>
      </c>
      <c r="Q221" s="268" t="e">
        <f t="shared" si="72"/>
        <v>#DIV/0!</v>
      </c>
      <c r="R221" s="268" t="e">
        <f t="shared" si="56"/>
        <v>#DIV/0!</v>
      </c>
      <c r="S221" s="268" t="e">
        <f t="shared" si="73"/>
        <v>#DIV/0!</v>
      </c>
      <c r="T221" s="268" t="e">
        <f t="shared" si="58"/>
        <v>#DIV/0!</v>
      </c>
      <c r="U221" s="268" t="e">
        <f t="shared" si="74"/>
        <v>#DIV/0!</v>
      </c>
      <c r="V221" s="269" t="e">
        <f t="shared" si="60"/>
        <v>#DIV/0!</v>
      </c>
      <c r="W221" s="270" t="e">
        <f t="shared" si="61"/>
        <v>#DIV/0!</v>
      </c>
      <c r="X221" s="270" t="e">
        <f t="shared" si="62"/>
        <v>#DIV/0!</v>
      </c>
      <c r="Y221" s="270" t="e">
        <f t="shared" si="75"/>
        <v>#DIV/0!</v>
      </c>
    </row>
    <row r="222" spans="1:25" ht="25.5" customHeight="1">
      <c r="A222" s="267">
        <v>113</v>
      </c>
      <c r="B222" s="212"/>
      <c r="C222" s="212"/>
      <c r="D222" s="268" t="e">
        <f>'2. Outdoor DSLAM'!H116</f>
        <v>#DIV/0!</v>
      </c>
      <c r="E222" s="268" t="e">
        <f>D222*'6. WEIGHT PER PRODUCT '!$C$11</f>
        <v>#DIV/0!</v>
      </c>
      <c r="F222" s="268" t="e">
        <f>D222*'6. WEIGHT PER PRODUCT '!$C$12</f>
        <v>#DIV/0!</v>
      </c>
      <c r="G222" s="268" t="e">
        <f>D222*'6. WEIGHT PER PRODUCT '!$C$13</f>
        <v>#DIV/0!</v>
      </c>
      <c r="H222" s="268" t="e">
        <f>D222*'6. WEIGHT PER PRODUCT '!$C$14</f>
        <v>#DIV/0!</v>
      </c>
      <c r="I222" s="268" t="e">
        <f>D222*'6. WEIGHT PER PRODUCT '!$C$15</f>
        <v>#DIV/0!</v>
      </c>
      <c r="J222" s="268" t="e">
        <f>D222*'6. WEIGHT PER PRODUCT '!$C$16</f>
        <v>#DIV/0!</v>
      </c>
      <c r="K222" s="268" t="e">
        <f>D222*'6. WEIGHT PER PRODUCT '!$C$17</f>
        <v>#DIV/0!</v>
      </c>
      <c r="L222" s="268" t="e">
        <f t="shared" si="68"/>
        <v>#DIV/0!</v>
      </c>
      <c r="M222" s="268" t="e">
        <f t="shared" si="69"/>
        <v>#DIV/0!</v>
      </c>
      <c r="N222" s="268" t="e">
        <f t="shared" si="70"/>
        <v>#DIV/0!</v>
      </c>
      <c r="O222" s="268" t="e">
        <f t="shared" si="71"/>
        <v>#DIV/0!</v>
      </c>
      <c r="P222" s="268" t="e">
        <f t="shared" si="54"/>
        <v>#DIV/0!</v>
      </c>
      <c r="Q222" s="268" t="e">
        <f t="shared" si="72"/>
        <v>#DIV/0!</v>
      </c>
      <c r="R222" s="268" t="e">
        <f t="shared" si="56"/>
        <v>#DIV/0!</v>
      </c>
      <c r="S222" s="268" t="e">
        <f t="shared" si="73"/>
        <v>#DIV/0!</v>
      </c>
      <c r="T222" s="268" t="e">
        <f t="shared" si="58"/>
        <v>#DIV/0!</v>
      </c>
      <c r="U222" s="268" t="e">
        <f t="shared" si="74"/>
        <v>#DIV/0!</v>
      </c>
      <c r="V222" s="269" t="e">
        <f t="shared" si="60"/>
        <v>#DIV/0!</v>
      </c>
      <c r="W222" s="270" t="e">
        <f t="shared" si="61"/>
        <v>#DIV/0!</v>
      </c>
      <c r="X222" s="270" t="e">
        <f t="shared" si="62"/>
        <v>#DIV/0!</v>
      </c>
      <c r="Y222" s="270" t="e">
        <f t="shared" si="75"/>
        <v>#DIV/0!</v>
      </c>
    </row>
    <row r="223" spans="1:25" ht="25.5" customHeight="1">
      <c r="A223" s="267">
        <v>114</v>
      </c>
      <c r="B223" s="212"/>
      <c r="C223" s="212"/>
      <c r="D223" s="268" t="e">
        <f>'2. Outdoor DSLAM'!H117</f>
        <v>#DIV/0!</v>
      </c>
      <c r="E223" s="268" t="e">
        <f>D223*'6. WEIGHT PER PRODUCT '!$C$11</f>
        <v>#DIV/0!</v>
      </c>
      <c r="F223" s="268" t="e">
        <f>D223*'6. WEIGHT PER PRODUCT '!$C$12</f>
        <v>#DIV/0!</v>
      </c>
      <c r="G223" s="268" t="e">
        <f>D223*'6. WEIGHT PER PRODUCT '!$C$13</f>
        <v>#DIV/0!</v>
      </c>
      <c r="H223" s="268" t="e">
        <f>D223*'6. WEIGHT PER PRODUCT '!$C$14</f>
        <v>#DIV/0!</v>
      </c>
      <c r="I223" s="268" t="e">
        <f>D223*'6. WEIGHT PER PRODUCT '!$C$15</f>
        <v>#DIV/0!</v>
      </c>
      <c r="J223" s="268" t="e">
        <f>D223*'6. WEIGHT PER PRODUCT '!$C$16</f>
        <v>#DIV/0!</v>
      </c>
      <c r="K223" s="268" t="e">
        <f>D223*'6. WEIGHT PER PRODUCT '!$C$17</f>
        <v>#DIV/0!</v>
      </c>
      <c r="L223" s="268" t="e">
        <f t="shared" si="68"/>
        <v>#DIV/0!</v>
      </c>
      <c r="M223" s="268" t="e">
        <f t="shared" si="69"/>
        <v>#DIV/0!</v>
      </c>
      <c r="N223" s="268" t="e">
        <f t="shared" si="70"/>
        <v>#DIV/0!</v>
      </c>
      <c r="O223" s="268" t="e">
        <f t="shared" si="71"/>
        <v>#DIV/0!</v>
      </c>
      <c r="P223" s="268" t="e">
        <f t="shared" si="54"/>
        <v>#DIV/0!</v>
      </c>
      <c r="Q223" s="268" t="e">
        <f t="shared" si="72"/>
        <v>#DIV/0!</v>
      </c>
      <c r="R223" s="268" t="e">
        <f t="shared" si="56"/>
        <v>#DIV/0!</v>
      </c>
      <c r="S223" s="268" t="e">
        <f t="shared" si="73"/>
        <v>#DIV/0!</v>
      </c>
      <c r="T223" s="268" t="e">
        <f t="shared" si="58"/>
        <v>#DIV/0!</v>
      </c>
      <c r="U223" s="268" t="e">
        <f t="shared" si="74"/>
        <v>#DIV/0!</v>
      </c>
      <c r="V223" s="269" t="e">
        <f t="shared" si="60"/>
        <v>#DIV/0!</v>
      </c>
      <c r="W223" s="270" t="e">
        <f t="shared" si="61"/>
        <v>#DIV/0!</v>
      </c>
      <c r="X223" s="270" t="e">
        <f t="shared" si="62"/>
        <v>#DIV/0!</v>
      </c>
      <c r="Y223" s="270" t="e">
        <f t="shared" si="75"/>
        <v>#DIV/0!</v>
      </c>
    </row>
    <row r="224" spans="1:25" ht="25.5" customHeight="1">
      <c r="A224" s="267">
        <v>115</v>
      </c>
      <c r="B224" s="212"/>
      <c r="C224" s="212"/>
      <c r="D224" s="268" t="e">
        <f>'2. Outdoor DSLAM'!H118</f>
        <v>#DIV/0!</v>
      </c>
      <c r="E224" s="268" t="e">
        <f>D224*'6. WEIGHT PER PRODUCT '!$C$11</f>
        <v>#DIV/0!</v>
      </c>
      <c r="F224" s="268" t="e">
        <f>D224*'6. WEIGHT PER PRODUCT '!$C$12</f>
        <v>#DIV/0!</v>
      </c>
      <c r="G224" s="268" t="e">
        <f>D224*'6. WEIGHT PER PRODUCT '!$C$13</f>
        <v>#DIV/0!</v>
      </c>
      <c r="H224" s="268" t="e">
        <f>D224*'6. WEIGHT PER PRODUCT '!$C$14</f>
        <v>#DIV/0!</v>
      </c>
      <c r="I224" s="268" t="e">
        <f>D224*'6. WEIGHT PER PRODUCT '!$C$15</f>
        <v>#DIV/0!</v>
      </c>
      <c r="J224" s="268" t="e">
        <f>D224*'6. WEIGHT PER PRODUCT '!$C$16</f>
        <v>#DIV/0!</v>
      </c>
      <c r="K224" s="268" t="e">
        <f>D224*'6. WEIGHT PER PRODUCT '!$C$17</f>
        <v>#DIV/0!</v>
      </c>
      <c r="L224" s="268" t="e">
        <f t="shared" si="68"/>
        <v>#DIV/0!</v>
      </c>
      <c r="M224" s="268" t="e">
        <f t="shared" si="69"/>
        <v>#DIV/0!</v>
      </c>
      <c r="N224" s="268" t="e">
        <f t="shared" si="70"/>
        <v>#DIV/0!</v>
      </c>
      <c r="O224" s="268" t="e">
        <f t="shared" si="71"/>
        <v>#DIV/0!</v>
      </c>
      <c r="P224" s="268" t="e">
        <f t="shared" si="54"/>
        <v>#DIV/0!</v>
      </c>
      <c r="Q224" s="268" t="e">
        <f t="shared" si="72"/>
        <v>#DIV/0!</v>
      </c>
      <c r="R224" s="268" t="e">
        <f t="shared" si="56"/>
        <v>#DIV/0!</v>
      </c>
      <c r="S224" s="268" t="e">
        <f t="shared" si="73"/>
        <v>#DIV/0!</v>
      </c>
      <c r="T224" s="268" t="e">
        <f t="shared" si="58"/>
        <v>#DIV/0!</v>
      </c>
      <c r="U224" s="268" t="e">
        <f t="shared" si="74"/>
        <v>#DIV/0!</v>
      </c>
      <c r="V224" s="269" t="e">
        <f t="shared" si="60"/>
        <v>#DIV/0!</v>
      </c>
      <c r="W224" s="270" t="e">
        <f t="shared" si="61"/>
        <v>#DIV/0!</v>
      </c>
      <c r="X224" s="270" t="e">
        <f t="shared" si="62"/>
        <v>#DIV/0!</v>
      </c>
      <c r="Y224" s="270" t="e">
        <f t="shared" si="75"/>
        <v>#DIV/0!</v>
      </c>
    </row>
    <row r="225" spans="1:25" ht="25.5" customHeight="1">
      <c r="A225" s="267">
        <v>116</v>
      </c>
      <c r="B225" s="212"/>
      <c r="C225" s="212"/>
      <c r="D225" s="268" t="e">
        <f>'2. Outdoor DSLAM'!H119</f>
        <v>#DIV/0!</v>
      </c>
      <c r="E225" s="268" t="e">
        <f>D225*'6. WEIGHT PER PRODUCT '!$C$11</f>
        <v>#DIV/0!</v>
      </c>
      <c r="F225" s="268" t="e">
        <f>D225*'6. WEIGHT PER PRODUCT '!$C$12</f>
        <v>#DIV/0!</v>
      </c>
      <c r="G225" s="268" t="e">
        <f>D225*'6. WEIGHT PER PRODUCT '!$C$13</f>
        <v>#DIV/0!</v>
      </c>
      <c r="H225" s="268" t="e">
        <f>D225*'6. WEIGHT PER PRODUCT '!$C$14</f>
        <v>#DIV/0!</v>
      </c>
      <c r="I225" s="268" t="e">
        <f>D225*'6. WEIGHT PER PRODUCT '!$C$15</f>
        <v>#DIV/0!</v>
      </c>
      <c r="J225" s="268" t="e">
        <f>D225*'6. WEIGHT PER PRODUCT '!$C$16</f>
        <v>#DIV/0!</v>
      </c>
      <c r="K225" s="268" t="e">
        <f>D225*'6. WEIGHT PER PRODUCT '!$C$17</f>
        <v>#DIV/0!</v>
      </c>
      <c r="L225" s="268" t="e">
        <f t="shared" si="68"/>
        <v>#DIV/0!</v>
      </c>
      <c r="M225" s="268" t="e">
        <f t="shared" si="69"/>
        <v>#DIV/0!</v>
      </c>
      <c r="N225" s="268" t="e">
        <f t="shared" si="70"/>
        <v>#DIV/0!</v>
      </c>
      <c r="O225" s="268" t="e">
        <f t="shared" si="71"/>
        <v>#DIV/0!</v>
      </c>
      <c r="P225" s="268" t="e">
        <f t="shared" si="54"/>
        <v>#DIV/0!</v>
      </c>
      <c r="Q225" s="268" t="e">
        <f t="shared" si="72"/>
        <v>#DIV/0!</v>
      </c>
      <c r="R225" s="268" t="e">
        <f t="shared" si="56"/>
        <v>#DIV/0!</v>
      </c>
      <c r="S225" s="268" t="e">
        <f t="shared" si="73"/>
        <v>#DIV/0!</v>
      </c>
      <c r="T225" s="268" t="e">
        <f t="shared" si="58"/>
        <v>#DIV/0!</v>
      </c>
      <c r="U225" s="268" t="e">
        <f t="shared" si="74"/>
        <v>#DIV/0!</v>
      </c>
      <c r="V225" s="269" t="e">
        <f t="shared" si="60"/>
        <v>#DIV/0!</v>
      </c>
      <c r="W225" s="270" t="e">
        <f t="shared" si="61"/>
        <v>#DIV/0!</v>
      </c>
      <c r="X225" s="270" t="e">
        <f t="shared" si="62"/>
        <v>#DIV/0!</v>
      </c>
      <c r="Y225" s="270" t="e">
        <f t="shared" si="75"/>
        <v>#DIV/0!</v>
      </c>
    </row>
    <row r="226" spans="1:25" ht="25.5" customHeight="1">
      <c r="A226" s="267">
        <v>117</v>
      </c>
      <c r="B226" s="212"/>
      <c r="C226" s="212"/>
      <c r="D226" s="268" t="e">
        <f>'2. Outdoor DSLAM'!H120</f>
        <v>#DIV/0!</v>
      </c>
      <c r="E226" s="268" t="e">
        <f>D226*'6. WEIGHT PER PRODUCT '!$C$11</f>
        <v>#DIV/0!</v>
      </c>
      <c r="F226" s="268" t="e">
        <f>D226*'6. WEIGHT PER PRODUCT '!$C$12</f>
        <v>#DIV/0!</v>
      </c>
      <c r="G226" s="268" t="e">
        <f>D226*'6. WEIGHT PER PRODUCT '!$C$13</f>
        <v>#DIV/0!</v>
      </c>
      <c r="H226" s="268" t="e">
        <f>D226*'6. WEIGHT PER PRODUCT '!$C$14</f>
        <v>#DIV/0!</v>
      </c>
      <c r="I226" s="268" t="e">
        <f>D226*'6. WEIGHT PER PRODUCT '!$C$15</f>
        <v>#DIV/0!</v>
      </c>
      <c r="J226" s="268" t="e">
        <f>D226*'6. WEIGHT PER PRODUCT '!$C$16</f>
        <v>#DIV/0!</v>
      </c>
      <c r="K226" s="268" t="e">
        <f>D226*'6. WEIGHT PER PRODUCT '!$C$17</f>
        <v>#DIV/0!</v>
      </c>
      <c r="L226" s="268" t="e">
        <f t="shared" si="68"/>
        <v>#DIV/0!</v>
      </c>
      <c r="M226" s="268" t="e">
        <f t="shared" si="69"/>
        <v>#DIV/0!</v>
      </c>
      <c r="N226" s="268" t="e">
        <f t="shared" si="70"/>
        <v>#DIV/0!</v>
      </c>
      <c r="O226" s="268" t="e">
        <f t="shared" si="71"/>
        <v>#DIV/0!</v>
      </c>
      <c r="P226" s="268" t="e">
        <f t="shared" si="54"/>
        <v>#DIV/0!</v>
      </c>
      <c r="Q226" s="268" t="e">
        <f t="shared" si="72"/>
        <v>#DIV/0!</v>
      </c>
      <c r="R226" s="268" t="e">
        <f t="shared" si="56"/>
        <v>#DIV/0!</v>
      </c>
      <c r="S226" s="268" t="e">
        <f t="shared" si="73"/>
        <v>#DIV/0!</v>
      </c>
      <c r="T226" s="268" t="e">
        <f t="shared" si="58"/>
        <v>#DIV/0!</v>
      </c>
      <c r="U226" s="268" t="e">
        <f t="shared" si="74"/>
        <v>#DIV/0!</v>
      </c>
      <c r="V226" s="269" t="e">
        <f t="shared" si="60"/>
        <v>#DIV/0!</v>
      </c>
      <c r="W226" s="270" t="e">
        <f t="shared" si="61"/>
        <v>#DIV/0!</v>
      </c>
      <c r="X226" s="270" t="e">
        <f t="shared" si="62"/>
        <v>#DIV/0!</v>
      </c>
      <c r="Y226" s="270" t="e">
        <f t="shared" si="75"/>
        <v>#DIV/0!</v>
      </c>
    </row>
    <row r="227" spans="1:25" ht="25.5" customHeight="1">
      <c r="A227" s="267">
        <v>118</v>
      </c>
      <c r="B227" s="212"/>
      <c r="C227" s="212"/>
      <c r="D227" s="268" t="e">
        <f>'2. Outdoor DSLAM'!H121</f>
        <v>#DIV/0!</v>
      </c>
      <c r="E227" s="268" t="e">
        <f>D227*'6. WEIGHT PER PRODUCT '!$C$11</f>
        <v>#DIV/0!</v>
      </c>
      <c r="F227" s="268" t="e">
        <f>D227*'6. WEIGHT PER PRODUCT '!$C$12</f>
        <v>#DIV/0!</v>
      </c>
      <c r="G227" s="268" t="e">
        <f>D227*'6. WEIGHT PER PRODUCT '!$C$13</f>
        <v>#DIV/0!</v>
      </c>
      <c r="H227" s="268" t="e">
        <f>D227*'6. WEIGHT PER PRODUCT '!$C$14</f>
        <v>#DIV/0!</v>
      </c>
      <c r="I227" s="268" t="e">
        <f>D227*'6. WEIGHT PER PRODUCT '!$C$15</f>
        <v>#DIV/0!</v>
      </c>
      <c r="J227" s="268" t="e">
        <f>D227*'6. WEIGHT PER PRODUCT '!$C$16</f>
        <v>#DIV/0!</v>
      </c>
      <c r="K227" s="268" t="e">
        <f>D227*'6. WEIGHT PER PRODUCT '!$C$17</f>
        <v>#DIV/0!</v>
      </c>
      <c r="L227" s="268" t="e">
        <f t="shared" si="68"/>
        <v>#DIV/0!</v>
      </c>
      <c r="M227" s="268" t="e">
        <f t="shared" si="69"/>
        <v>#DIV/0!</v>
      </c>
      <c r="N227" s="268" t="e">
        <f t="shared" si="70"/>
        <v>#DIV/0!</v>
      </c>
      <c r="O227" s="268" t="e">
        <f t="shared" si="71"/>
        <v>#DIV/0!</v>
      </c>
      <c r="P227" s="268" t="e">
        <f t="shared" si="54"/>
        <v>#DIV/0!</v>
      </c>
      <c r="Q227" s="268" t="e">
        <f t="shared" si="72"/>
        <v>#DIV/0!</v>
      </c>
      <c r="R227" s="268" t="e">
        <f t="shared" si="56"/>
        <v>#DIV/0!</v>
      </c>
      <c r="S227" s="268" t="e">
        <f t="shared" si="73"/>
        <v>#DIV/0!</v>
      </c>
      <c r="T227" s="268" t="e">
        <f t="shared" si="58"/>
        <v>#DIV/0!</v>
      </c>
      <c r="U227" s="268" t="e">
        <f t="shared" si="74"/>
        <v>#DIV/0!</v>
      </c>
      <c r="V227" s="269" t="e">
        <f t="shared" si="60"/>
        <v>#DIV/0!</v>
      </c>
      <c r="W227" s="270" t="e">
        <f t="shared" si="61"/>
        <v>#DIV/0!</v>
      </c>
      <c r="X227" s="270" t="e">
        <f t="shared" si="62"/>
        <v>#DIV/0!</v>
      </c>
      <c r="Y227" s="270" t="e">
        <f t="shared" si="75"/>
        <v>#DIV/0!</v>
      </c>
    </row>
    <row r="228" spans="1:25" ht="25.5" customHeight="1">
      <c r="A228" s="267">
        <v>119</v>
      </c>
      <c r="B228" s="212"/>
      <c r="C228" s="212"/>
      <c r="D228" s="268" t="e">
        <f>'2. Outdoor DSLAM'!H122</f>
        <v>#DIV/0!</v>
      </c>
      <c r="E228" s="268" t="e">
        <f>D228*'6. WEIGHT PER PRODUCT '!$C$11</f>
        <v>#DIV/0!</v>
      </c>
      <c r="F228" s="268" t="e">
        <f>D228*'6. WEIGHT PER PRODUCT '!$C$12</f>
        <v>#DIV/0!</v>
      </c>
      <c r="G228" s="268" t="e">
        <f>D228*'6. WEIGHT PER PRODUCT '!$C$13</f>
        <v>#DIV/0!</v>
      </c>
      <c r="H228" s="268" t="e">
        <f>D228*'6. WEIGHT PER PRODUCT '!$C$14</f>
        <v>#DIV/0!</v>
      </c>
      <c r="I228" s="268" t="e">
        <f>D228*'6. WEIGHT PER PRODUCT '!$C$15</f>
        <v>#DIV/0!</v>
      </c>
      <c r="J228" s="268" t="e">
        <f>D228*'6. WEIGHT PER PRODUCT '!$C$16</f>
        <v>#DIV/0!</v>
      </c>
      <c r="K228" s="268" t="e">
        <f>D228*'6. WEIGHT PER PRODUCT '!$C$17</f>
        <v>#DIV/0!</v>
      </c>
      <c r="L228" s="268" t="e">
        <f t="shared" si="68"/>
        <v>#DIV/0!</v>
      </c>
      <c r="M228" s="268" t="e">
        <f t="shared" si="69"/>
        <v>#DIV/0!</v>
      </c>
      <c r="N228" s="268" t="e">
        <f t="shared" si="70"/>
        <v>#DIV/0!</v>
      </c>
      <c r="O228" s="268" t="e">
        <f t="shared" si="71"/>
        <v>#DIV/0!</v>
      </c>
      <c r="P228" s="268" t="e">
        <f t="shared" si="54"/>
        <v>#DIV/0!</v>
      </c>
      <c r="Q228" s="268" t="e">
        <f t="shared" si="72"/>
        <v>#DIV/0!</v>
      </c>
      <c r="R228" s="268" t="e">
        <f t="shared" si="56"/>
        <v>#DIV/0!</v>
      </c>
      <c r="S228" s="268" t="e">
        <f t="shared" si="73"/>
        <v>#DIV/0!</v>
      </c>
      <c r="T228" s="268" t="e">
        <f t="shared" si="58"/>
        <v>#DIV/0!</v>
      </c>
      <c r="U228" s="268" t="e">
        <f t="shared" si="74"/>
        <v>#DIV/0!</v>
      </c>
      <c r="V228" s="269" t="e">
        <f t="shared" si="60"/>
        <v>#DIV/0!</v>
      </c>
      <c r="W228" s="270" t="e">
        <f t="shared" si="61"/>
        <v>#DIV/0!</v>
      </c>
      <c r="X228" s="270" t="e">
        <f t="shared" si="62"/>
        <v>#DIV/0!</v>
      </c>
      <c r="Y228" s="270" t="e">
        <f t="shared" si="75"/>
        <v>#DIV/0!</v>
      </c>
    </row>
    <row r="229" spans="1:25" ht="25.5" customHeight="1">
      <c r="A229" s="267">
        <v>120</v>
      </c>
      <c r="B229" s="212"/>
      <c r="C229" s="212"/>
      <c r="D229" s="268" t="e">
        <f>'2. Outdoor DSLAM'!H123</f>
        <v>#DIV/0!</v>
      </c>
      <c r="E229" s="268" t="e">
        <f>D229*'6. WEIGHT PER PRODUCT '!$C$11</f>
        <v>#DIV/0!</v>
      </c>
      <c r="F229" s="268" t="e">
        <f>D229*'6. WEIGHT PER PRODUCT '!$C$12</f>
        <v>#DIV/0!</v>
      </c>
      <c r="G229" s="268" t="e">
        <f>D229*'6. WEIGHT PER PRODUCT '!$C$13</f>
        <v>#DIV/0!</v>
      </c>
      <c r="H229" s="268" t="e">
        <f>D229*'6. WEIGHT PER PRODUCT '!$C$14</f>
        <v>#DIV/0!</v>
      </c>
      <c r="I229" s="268" t="e">
        <f>D229*'6. WEIGHT PER PRODUCT '!$C$15</f>
        <v>#DIV/0!</v>
      </c>
      <c r="J229" s="268" t="e">
        <f>D229*'6. WEIGHT PER PRODUCT '!$C$16</f>
        <v>#DIV/0!</v>
      </c>
      <c r="K229" s="268" t="e">
        <f>D229*'6. WEIGHT PER PRODUCT '!$C$17</f>
        <v>#DIV/0!</v>
      </c>
      <c r="L229" s="268" t="e">
        <f t="shared" si="68"/>
        <v>#DIV/0!</v>
      </c>
      <c r="M229" s="268" t="e">
        <f t="shared" si="69"/>
        <v>#DIV/0!</v>
      </c>
      <c r="N229" s="268" t="e">
        <f t="shared" si="70"/>
        <v>#DIV/0!</v>
      </c>
      <c r="O229" s="268" t="e">
        <f t="shared" si="71"/>
        <v>#DIV/0!</v>
      </c>
      <c r="P229" s="268" t="e">
        <f t="shared" si="54"/>
        <v>#DIV/0!</v>
      </c>
      <c r="Q229" s="268" t="e">
        <f t="shared" si="72"/>
        <v>#DIV/0!</v>
      </c>
      <c r="R229" s="268" t="e">
        <f t="shared" si="56"/>
        <v>#DIV/0!</v>
      </c>
      <c r="S229" s="268" t="e">
        <f t="shared" si="73"/>
        <v>#DIV/0!</v>
      </c>
      <c r="T229" s="268" t="e">
        <f t="shared" si="58"/>
        <v>#DIV/0!</v>
      </c>
      <c r="U229" s="268" t="e">
        <f t="shared" si="74"/>
        <v>#DIV/0!</v>
      </c>
      <c r="V229" s="269" t="e">
        <f t="shared" si="60"/>
        <v>#DIV/0!</v>
      </c>
      <c r="W229" s="270" t="e">
        <f t="shared" si="61"/>
        <v>#DIV/0!</v>
      </c>
      <c r="X229" s="270" t="e">
        <f t="shared" si="62"/>
        <v>#DIV/0!</v>
      </c>
      <c r="Y229" s="270" t="e">
        <f t="shared" si="75"/>
        <v>#DIV/0!</v>
      </c>
    </row>
    <row r="230" spans="1:25" ht="25.5" customHeight="1">
      <c r="A230" s="267">
        <v>121</v>
      </c>
      <c r="B230" s="212"/>
      <c r="C230" s="212"/>
      <c r="D230" s="268" t="e">
        <f>'2. Outdoor DSLAM'!H124</f>
        <v>#DIV/0!</v>
      </c>
      <c r="E230" s="268" t="e">
        <f>D230*'6. WEIGHT PER PRODUCT '!$C$11</f>
        <v>#DIV/0!</v>
      </c>
      <c r="F230" s="268" t="e">
        <f>D230*'6. WEIGHT PER PRODUCT '!$C$12</f>
        <v>#DIV/0!</v>
      </c>
      <c r="G230" s="268" t="e">
        <f>D230*'6. WEIGHT PER PRODUCT '!$C$13</f>
        <v>#DIV/0!</v>
      </c>
      <c r="H230" s="268" t="e">
        <f>D230*'6. WEIGHT PER PRODUCT '!$C$14</f>
        <v>#DIV/0!</v>
      </c>
      <c r="I230" s="268" t="e">
        <f>D230*'6. WEIGHT PER PRODUCT '!$C$15</f>
        <v>#DIV/0!</v>
      </c>
      <c r="J230" s="268" t="e">
        <f>D230*'6. WEIGHT PER PRODUCT '!$C$16</f>
        <v>#DIV/0!</v>
      </c>
      <c r="K230" s="268" t="e">
        <f>D230*'6. WEIGHT PER PRODUCT '!$C$17</f>
        <v>#DIV/0!</v>
      </c>
      <c r="L230" s="268" t="e">
        <f t="shared" si="68"/>
        <v>#DIV/0!</v>
      </c>
      <c r="M230" s="268" t="e">
        <f t="shared" si="69"/>
        <v>#DIV/0!</v>
      </c>
      <c r="N230" s="268" t="e">
        <f t="shared" si="70"/>
        <v>#DIV/0!</v>
      </c>
      <c r="O230" s="268" t="e">
        <f t="shared" si="71"/>
        <v>#DIV/0!</v>
      </c>
      <c r="P230" s="268" t="e">
        <f t="shared" si="54"/>
        <v>#DIV/0!</v>
      </c>
      <c r="Q230" s="268" t="e">
        <f t="shared" si="72"/>
        <v>#DIV/0!</v>
      </c>
      <c r="R230" s="268" t="e">
        <f t="shared" si="56"/>
        <v>#DIV/0!</v>
      </c>
      <c r="S230" s="268" t="e">
        <f t="shared" si="73"/>
        <v>#DIV/0!</v>
      </c>
      <c r="T230" s="268" t="e">
        <f t="shared" si="58"/>
        <v>#DIV/0!</v>
      </c>
      <c r="U230" s="268" t="e">
        <f t="shared" si="74"/>
        <v>#DIV/0!</v>
      </c>
      <c r="V230" s="269" t="e">
        <f t="shared" si="60"/>
        <v>#DIV/0!</v>
      </c>
      <c r="W230" s="270" t="e">
        <f t="shared" si="61"/>
        <v>#DIV/0!</v>
      </c>
      <c r="X230" s="270" t="e">
        <f t="shared" si="62"/>
        <v>#DIV/0!</v>
      </c>
      <c r="Y230" s="270" t="e">
        <f t="shared" si="75"/>
        <v>#DIV/0!</v>
      </c>
    </row>
    <row r="231" spans="1:25" ht="25.5" customHeight="1">
      <c r="A231" s="267">
        <v>122</v>
      </c>
      <c r="B231" s="212"/>
      <c r="C231" s="212"/>
      <c r="D231" s="268" t="e">
        <f>'2. Outdoor DSLAM'!H125</f>
        <v>#DIV/0!</v>
      </c>
      <c r="E231" s="268" t="e">
        <f>D231*'6. WEIGHT PER PRODUCT '!$C$11</f>
        <v>#DIV/0!</v>
      </c>
      <c r="F231" s="268" t="e">
        <f>D231*'6. WEIGHT PER PRODUCT '!$C$12</f>
        <v>#DIV/0!</v>
      </c>
      <c r="G231" s="268" t="e">
        <f>D231*'6. WEIGHT PER PRODUCT '!$C$13</f>
        <v>#DIV/0!</v>
      </c>
      <c r="H231" s="268" t="e">
        <f>D231*'6. WEIGHT PER PRODUCT '!$C$14</f>
        <v>#DIV/0!</v>
      </c>
      <c r="I231" s="268" t="e">
        <f>D231*'6. WEIGHT PER PRODUCT '!$C$15</f>
        <v>#DIV/0!</v>
      </c>
      <c r="J231" s="268" t="e">
        <f>D231*'6. WEIGHT PER PRODUCT '!$C$16</f>
        <v>#DIV/0!</v>
      </c>
      <c r="K231" s="268" t="e">
        <f>D231*'6. WEIGHT PER PRODUCT '!$C$17</f>
        <v>#DIV/0!</v>
      </c>
      <c r="L231" s="268" t="e">
        <f t="shared" si="68"/>
        <v>#DIV/0!</v>
      </c>
      <c r="M231" s="268" t="e">
        <f t="shared" si="69"/>
        <v>#DIV/0!</v>
      </c>
      <c r="N231" s="268" t="e">
        <f t="shared" si="70"/>
        <v>#DIV/0!</v>
      </c>
      <c r="O231" s="268" t="e">
        <f t="shared" si="71"/>
        <v>#DIV/0!</v>
      </c>
      <c r="P231" s="268" t="e">
        <f t="shared" si="54"/>
        <v>#DIV/0!</v>
      </c>
      <c r="Q231" s="268" t="e">
        <f t="shared" si="72"/>
        <v>#DIV/0!</v>
      </c>
      <c r="R231" s="268" t="e">
        <f t="shared" si="56"/>
        <v>#DIV/0!</v>
      </c>
      <c r="S231" s="268" t="e">
        <f t="shared" si="73"/>
        <v>#DIV/0!</v>
      </c>
      <c r="T231" s="268" t="e">
        <f t="shared" si="58"/>
        <v>#DIV/0!</v>
      </c>
      <c r="U231" s="268" t="e">
        <f t="shared" si="74"/>
        <v>#DIV/0!</v>
      </c>
      <c r="V231" s="269" t="e">
        <f t="shared" si="60"/>
        <v>#DIV/0!</v>
      </c>
      <c r="W231" s="270" t="e">
        <f t="shared" si="61"/>
        <v>#DIV/0!</v>
      </c>
      <c r="X231" s="270" t="e">
        <f t="shared" si="62"/>
        <v>#DIV/0!</v>
      </c>
      <c r="Y231" s="270" t="e">
        <f t="shared" si="75"/>
        <v>#DIV/0!</v>
      </c>
    </row>
    <row r="232" spans="1:25" ht="25.5" customHeight="1">
      <c r="A232" s="267">
        <v>123</v>
      </c>
      <c r="B232" s="212"/>
      <c r="C232" s="212"/>
      <c r="D232" s="268" t="e">
        <f>'2. Outdoor DSLAM'!H126</f>
        <v>#DIV/0!</v>
      </c>
      <c r="E232" s="268" t="e">
        <f>D232*'6. WEIGHT PER PRODUCT '!$C$11</f>
        <v>#DIV/0!</v>
      </c>
      <c r="F232" s="268" t="e">
        <f>D232*'6. WEIGHT PER PRODUCT '!$C$12</f>
        <v>#DIV/0!</v>
      </c>
      <c r="G232" s="268" t="e">
        <f>D232*'6. WEIGHT PER PRODUCT '!$C$13</f>
        <v>#DIV/0!</v>
      </c>
      <c r="H232" s="268" t="e">
        <f>D232*'6. WEIGHT PER PRODUCT '!$C$14</f>
        <v>#DIV/0!</v>
      </c>
      <c r="I232" s="268" t="e">
        <f>D232*'6. WEIGHT PER PRODUCT '!$C$15</f>
        <v>#DIV/0!</v>
      </c>
      <c r="J232" s="268" t="e">
        <f>D232*'6. WEIGHT PER PRODUCT '!$C$16</f>
        <v>#DIV/0!</v>
      </c>
      <c r="K232" s="268" t="e">
        <f>D232*'6. WEIGHT PER PRODUCT '!$C$17</f>
        <v>#DIV/0!</v>
      </c>
      <c r="L232" s="268" t="e">
        <f t="shared" si="68"/>
        <v>#DIV/0!</v>
      </c>
      <c r="M232" s="268" t="e">
        <f t="shared" si="69"/>
        <v>#DIV/0!</v>
      </c>
      <c r="N232" s="268" t="e">
        <f t="shared" si="70"/>
        <v>#DIV/0!</v>
      </c>
      <c r="O232" s="268" t="e">
        <f t="shared" si="71"/>
        <v>#DIV/0!</v>
      </c>
      <c r="P232" s="268" t="e">
        <f t="shared" si="54"/>
        <v>#DIV/0!</v>
      </c>
      <c r="Q232" s="268" t="e">
        <f t="shared" si="72"/>
        <v>#DIV/0!</v>
      </c>
      <c r="R232" s="268" t="e">
        <f t="shared" si="56"/>
        <v>#DIV/0!</v>
      </c>
      <c r="S232" s="268" t="e">
        <f t="shared" si="73"/>
        <v>#DIV/0!</v>
      </c>
      <c r="T232" s="268" t="e">
        <f t="shared" si="58"/>
        <v>#DIV/0!</v>
      </c>
      <c r="U232" s="268" t="e">
        <f t="shared" si="74"/>
        <v>#DIV/0!</v>
      </c>
      <c r="V232" s="269" t="e">
        <f t="shared" si="60"/>
        <v>#DIV/0!</v>
      </c>
      <c r="W232" s="270" t="e">
        <f t="shared" si="61"/>
        <v>#DIV/0!</v>
      </c>
      <c r="X232" s="270" t="e">
        <f t="shared" si="62"/>
        <v>#DIV/0!</v>
      </c>
      <c r="Y232" s="270" t="e">
        <f t="shared" si="75"/>
        <v>#DIV/0!</v>
      </c>
    </row>
    <row r="233" spans="1:25" ht="25.5" customHeight="1">
      <c r="A233" s="267">
        <v>124</v>
      </c>
      <c r="B233" s="212"/>
      <c r="C233" s="212"/>
      <c r="D233" s="268" t="e">
        <f>'2. Outdoor DSLAM'!H127</f>
        <v>#DIV/0!</v>
      </c>
      <c r="E233" s="268" t="e">
        <f>D233*'6. WEIGHT PER PRODUCT '!$C$11</f>
        <v>#DIV/0!</v>
      </c>
      <c r="F233" s="268" t="e">
        <f>D233*'6. WEIGHT PER PRODUCT '!$C$12</f>
        <v>#DIV/0!</v>
      </c>
      <c r="G233" s="268" t="e">
        <f>D233*'6. WEIGHT PER PRODUCT '!$C$13</f>
        <v>#DIV/0!</v>
      </c>
      <c r="H233" s="268" t="e">
        <f>D233*'6. WEIGHT PER PRODUCT '!$C$14</f>
        <v>#DIV/0!</v>
      </c>
      <c r="I233" s="268" t="e">
        <f>D233*'6. WEIGHT PER PRODUCT '!$C$15</f>
        <v>#DIV/0!</v>
      </c>
      <c r="J233" s="268" t="e">
        <f>D233*'6. WEIGHT PER PRODUCT '!$C$16</f>
        <v>#DIV/0!</v>
      </c>
      <c r="K233" s="268" t="e">
        <f>D233*'6. WEIGHT PER PRODUCT '!$C$17</f>
        <v>#DIV/0!</v>
      </c>
      <c r="L233" s="268" t="e">
        <f t="shared" si="68"/>
        <v>#DIV/0!</v>
      </c>
      <c r="M233" s="268" t="e">
        <f t="shared" si="69"/>
        <v>#DIV/0!</v>
      </c>
      <c r="N233" s="268" t="e">
        <f t="shared" si="70"/>
        <v>#DIV/0!</v>
      </c>
      <c r="O233" s="268" t="e">
        <f t="shared" si="71"/>
        <v>#DIV/0!</v>
      </c>
      <c r="P233" s="268" t="e">
        <f t="shared" si="54"/>
        <v>#DIV/0!</v>
      </c>
      <c r="Q233" s="268" t="e">
        <f t="shared" si="72"/>
        <v>#DIV/0!</v>
      </c>
      <c r="R233" s="268" t="e">
        <f t="shared" si="56"/>
        <v>#DIV/0!</v>
      </c>
      <c r="S233" s="268" t="e">
        <f t="shared" si="73"/>
        <v>#DIV/0!</v>
      </c>
      <c r="T233" s="268" t="e">
        <f t="shared" si="58"/>
        <v>#DIV/0!</v>
      </c>
      <c r="U233" s="268" t="e">
        <f t="shared" si="74"/>
        <v>#DIV/0!</v>
      </c>
      <c r="V233" s="269" t="e">
        <f t="shared" si="60"/>
        <v>#DIV/0!</v>
      </c>
      <c r="W233" s="270" t="e">
        <f t="shared" si="61"/>
        <v>#DIV/0!</v>
      </c>
      <c r="X233" s="270" t="e">
        <f t="shared" si="62"/>
        <v>#DIV/0!</v>
      </c>
      <c r="Y233" s="270" t="e">
        <f t="shared" si="75"/>
        <v>#DIV/0!</v>
      </c>
    </row>
    <row r="234" spans="1:25" ht="25.5" customHeight="1">
      <c r="A234" s="267">
        <v>125</v>
      </c>
      <c r="B234" s="212"/>
      <c r="C234" s="212"/>
      <c r="D234" s="268" t="e">
        <f>'2. Outdoor DSLAM'!H128</f>
        <v>#DIV/0!</v>
      </c>
      <c r="E234" s="268" t="e">
        <f>D234*'6. WEIGHT PER PRODUCT '!$C$11</f>
        <v>#DIV/0!</v>
      </c>
      <c r="F234" s="268" t="e">
        <f>D234*'6. WEIGHT PER PRODUCT '!$C$12</f>
        <v>#DIV/0!</v>
      </c>
      <c r="G234" s="268" t="e">
        <f>D234*'6. WEIGHT PER PRODUCT '!$C$13</f>
        <v>#DIV/0!</v>
      </c>
      <c r="H234" s="268" t="e">
        <f>D234*'6. WEIGHT PER PRODUCT '!$C$14</f>
        <v>#DIV/0!</v>
      </c>
      <c r="I234" s="268" t="e">
        <f>D234*'6. WEIGHT PER PRODUCT '!$C$15</f>
        <v>#DIV/0!</v>
      </c>
      <c r="J234" s="268" t="e">
        <f>D234*'6. WEIGHT PER PRODUCT '!$C$16</f>
        <v>#DIV/0!</v>
      </c>
      <c r="K234" s="268" t="e">
        <f>D234*'6. WEIGHT PER PRODUCT '!$C$17</f>
        <v>#DIV/0!</v>
      </c>
      <c r="L234" s="268" t="e">
        <f t="shared" si="68"/>
        <v>#DIV/0!</v>
      </c>
      <c r="M234" s="268" t="e">
        <f t="shared" si="69"/>
        <v>#DIV/0!</v>
      </c>
      <c r="N234" s="268" t="e">
        <f t="shared" si="70"/>
        <v>#DIV/0!</v>
      </c>
      <c r="O234" s="268" t="e">
        <f t="shared" si="71"/>
        <v>#DIV/0!</v>
      </c>
      <c r="P234" s="268" t="e">
        <f t="shared" si="54"/>
        <v>#DIV/0!</v>
      </c>
      <c r="Q234" s="268" t="e">
        <f t="shared" si="72"/>
        <v>#DIV/0!</v>
      </c>
      <c r="R234" s="268" t="e">
        <f t="shared" si="56"/>
        <v>#DIV/0!</v>
      </c>
      <c r="S234" s="268" t="e">
        <f t="shared" si="73"/>
        <v>#DIV/0!</v>
      </c>
      <c r="T234" s="268" t="e">
        <f t="shared" si="58"/>
        <v>#DIV/0!</v>
      </c>
      <c r="U234" s="268" t="e">
        <f t="shared" si="74"/>
        <v>#DIV/0!</v>
      </c>
      <c r="V234" s="269" t="e">
        <f t="shared" si="60"/>
        <v>#DIV/0!</v>
      </c>
      <c r="W234" s="270" t="e">
        <f t="shared" si="61"/>
        <v>#DIV/0!</v>
      </c>
      <c r="X234" s="270" t="e">
        <f t="shared" si="62"/>
        <v>#DIV/0!</v>
      </c>
      <c r="Y234" s="270" t="e">
        <f t="shared" si="75"/>
        <v>#DIV/0!</v>
      </c>
    </row>
    <row r="235" spans="1:25" ht="25.5" customHeight="1">
      <c r="A235" s="267">
        <v>126</v>
      </c>
      <c r="B235" s="212"/>
      <c r="C235" s="212"/>
      <c r="D235" s="268" t="e">
        <f>'2. Outdoor DSLAM'!H129</f>
        <v>#DIV/0!</v>
      </c>
      <c r="E235" s="268" t="e">
        <f>D235*'6. WEIGHT PER PRODUCT '!$C$11</f>
        <v>#DIV/0!</v>
      </c>
      <c r="F235" s="268" t="e">
        <f>D235*'6. WEIGHT PER PRODUCT '!$C$12</f>
        <v>#DIV/0!</v>
      </c>
      <c r="G235" s="268" t="e">
        <f>D235*'6. WEIGHT PER PRODUCT '!$C$13</f>
        <v>#DIV/0!</v>
      </c>
      <c r="H235" s="268" t="e">
        <f>D235*'6. WEIGHT PER PRODUCT '!$C$14</f>
        <v>#DIV/0!</v>
      </c>
      <c r="I235" s="268" t="e">
        <f>D235*'6. WEIGHT PER PRODUCT '!$C$15</f>
        <v>#DIV/0!</v>
      </c>
      <c r="J235" s="268" t="e">
        <f>D235*'6. WEIGHT PER PRODUCT '!$C$16</f>
        <v>#DIV/0!</v>
      </c>
      <c r="K235" s="268" t="e">
        <f>D235*'6. WEIGHT PER PRODUCT '!$C$17</f>
        <v>#DIV/0!</v>
      </c>
      <c r="L235" s="268" t="e">
        <f t="shared" si="68"/>
        <v>#DIV/0!</v>
      </c>
      <c r="M235" s="268" t="e">
        <f t="shared" si="69"/>
        <v>#DIV/0!</v>
      </c>
      <c r="N235" s="268" t="e">
        <f t="shared" si="70"/>
        <v>#DIV/0!</v>
      </c>
      <c r="O235" s="268" t="e">
        <f t="shared" si="71"/>
        <v>#DIV/0!</v>
      </c>
      <c r="P235" s="268" t="e">
        <f t="shared" si="54"/>
        <v>#DIV/0!</v>
      </c>
      <c r="Q235" s="268" t="e">
        <f t="shared" si="72"/>
        <v>#DIV/0!</v>
      </c>
      <c r="R235" s="268" t="e">
        <f t="shared" si="56"/>
        <v>#DIV/0!</v>
      </c>
      <c r="S235" s="268" t="e">
        <f t="shared" si="73"/>
        <v>#DIV/0!</v>
      </c>
      <c r="T235" s="268" t="e">
        <f t="shared" si="58"/>
        <v>#DIV/0!</v>
      </c>
      <c r="U235" s="268" t="e">
        <f t="shared" si="74"/>
        <v>#DIV/0!</v>
      </c>
      <c r="V235" s="269" t="e">
        <f t="shared" si="60"/>
        <v>#DIV/0!</v>
      </c>
      <c r="W235" s="270" t="e">
        <f t="shared" si="61"/>
        <v>#DIV/0!</v>
      </c>
      <c r="X235" s="270" t="e">
        <f t="shared" si="62"/>
        <v>#DIV/0!</v>
      </c>
      <c r="Y235" s="270" t="e">
        <f t="shared" si="75"/>
        <v>#DIV/0!</v>
      </c>
    </row>
    <row r="236" spans="1:25" ht="25.5" customHeight="1">
      <c r="A236" s="267">
        <v>127</v>
      </c>
      <c r="B236" s="212"/>
      <c r="C236" s="212"/>
      <c r="D236" s="268" t="e">
        <f>'2. Outdoor DSLAM'!H130</f>
        <v>#DIV/0!</v>
      </c>
      <c r="E236" s="268" t="e">
        <f>D236*'6. WEIGHT PER PRODUCT '!$C$11</f>
        <v>#DIV/0!</v>
      </c>
      <c r="F236" s="268" t="e">
        <f>D236*'6. WEIGHT PER PRODUCT '!$C$12</f>
        <v>#DIV/0!</v>
      </c>
      <c r="G236" s="268" t="e">
        <f>D236*'6. WEIGHT PER PRODUCT '!$C$13</f>
        <v>#DIV/0!</v>
      </c>
      <c r="H236" s="268" t="e">
        <f>D236*'6. WEIGHT PER PRODUCT '!$C$14</f>
        <v>#DIV/0!</v>
      </c>
      <c r="I236" s="268" t="e">
        <f>D236*'6. WEIGHT PER PRODUCT '!$C$15</f>
        <v>#DIV/0!</v>
      </c>
      <c r="J236" s="268" t="e">
        <f>D236*'6. WEIGHT PER PRODUCT '!$C$16</f>
        <v>#DIV/0!</v>
      </c>
      <c r="K236" s="268" t="e">
        <f>D236*'6. WEIGHT PER PRODUCT '!$C$17</f>
        <v>#DIV/0!</v>
      </c>
      <c r="L236" s="268" t="e">
        <f t="shared" si="68"/>
        <v>#DIV/0!</v>
      </c>
      <c r="M236" s="268" t="e">
        <f t="shared" si="69"/>
        <v>#DIV/0!</v>
      </c>
      <c r="N236" s="268" t="e">
        <f t="shared" si="70"/>
        <v>#DIV/0!</v>
      </c>
      <c r="O236" s="268" t="e">
        <f t="shared" si="71"/>
        <v>#DIV/0!</v>
      </c>
      <c r="P236" s="268" t="e">
        <f t="shared" si="54"/>
        <v>#DIV/0!</v>
      </c>
      <c r="Q236" s="268" t="e">
        <f t="shared" si="72"/>
        <v>#DIV/0!</v>
      </c>
      <c r="R236" s="268" t="e">
        <f t="shared" si="56"/>
        <v>#DIV/0!</v>
      </c>
      <c r="S236" s="268" t="e">
        <f t="shared" si="73"/>
        <v>#DIV/0!</v>
      </c>
      <c r="T236" s="268" t="e">
        <f t="shared" si="58"/>
        <v>#DIV/0!</v>
      </c>
      <c r="U236" s="268" t="e">
        <f t="shared" si="74"/>
        <v>#DIV/0!</v>
      </c>
      <c r="V236" s="269" t="e">
        <f t="shared" si="60"/>
        <v>#DIV/0!</v>
      </c>
      <c r="W236" s="270" t="e">
        <f t="shared" si="61"/>
        <v>#DIV/0!</v>
      </c>
      <c r="X236" s="270" t="e">
        <f t="shared" si="62"/>
        <v>#DIV/0!</v>
      </c>
      <c r="Y236" s="270" t="e">
        <f t="shared" si="75"/>
        <v>#DIV/0!</v>
      </c>
    </row>
    <row r="237" spans="1:25" ht="25.5" customHeight="1">
      <c r="A237" s="267">
        <v>128</v>
      </c>
      <c r="B237" s="212"/>
      <c r="C237" s="212"/>
      <c r="D237" s="268" t="e">
        <f>'2. Outdoor DSLAM'!H131</f>
        <v>#DIV/0!</v>
      </c>
      <c r="E237" s="268" t="e">
        <f>D237*'6. WEIGHT PER PRODUCT '!$C$11</f>
        <v>#DIV/0!</v>
      </c>
      <c r="F237" s="268" t="e">
        <f>D237*'6. WEIGHT PER PRODUCT '!$C$12</f>
        <v>#DIV/0!</v>
      </c>
      <c r="G237" s="268" t="e">
        <f>D237*'6. WEIGHT PER PRODUCT '!$C$13</f>
        <v>#DIV/0!</v>
      </c>
      <c r="H237" s="268" t="e">
        <f>D237*'6. WEIGHT PER PRODUCT '!$C$14</f>
        <v>#DIV/0!</v>
      </c>
      <c r="I237" s="268" t="e">
        <f>D237*'6. WEIGHT PER PRODUCT '!$C$15</f>
        <v>#DIV/0!</v>
      </c>
      <c r="J237" s="268" t="e">
        <f>D237*'6. WEIGHT PER PRODUCT '!$C$16</f>
        <v>#DIV/0!</v>
      </c>
      <c r="K237" s="268" t="e">
        <f>D237*'6. WEIGHT PER PRODUCT '!$C$17</f>
        <v>#DIV/0!</v>
      </c>
      <c r="L237" s="268" t="e">
        <f t="shared" si="68"/>
        <v>#DIV/0!</v>
      </c>
      <c r="M237" s="268" t="e">
        <f t="shared" si="69"/>
        <v>#DIV/0!</v>
      </c>
      <c r="N237" s="268" t="e">
        <f t="shared" si="70"/>
        <v>#DIV/0!</v>
      </c>
      <c r="O237" s="268" t="e">
        <f t="shared" si="71"/>
        <v>#DIV/0!</v>
      </c>
      <c r="P237" s="268" t="e">
        <f t="shared" si="54"/>
        <v>#DIV/0!</v>
      </c>
      <c r="Q237" s="268" t="e">
        <f t="shared" si="72"/>
        <v>#DIV/0!</v>
      </c>
      <c r="R237" s="268" t="e">
        <f t="shared" si="56"/>
        <v>#DIV/0!</v>
      </c>
      <c r="S237" s="268" t="e">
        <f t="shared" si="73"/>
        <v>#DIV/0!</v>
      </c>
      <c r="T237" s="268" t="e">
        <f t="shared" si="58"/>
        <v>#DIV/0!</v>
      </c>
      <c r="U237" s="268" t="e">
        <f t="shared" si="74"/>
        <v>#DIV/0!</v>
      </c>
      <c r="V237" s="269" t="e">
        <f t="shared" si="60"/>
        <v>#DIV/0!</v>
      </c>
      <c r="W237" s="270" t="e">
        <f t="shared" si="61"/>
        <v>#DIV/0!</v>
      </c>
      <c r="X237" s="270" t="e">
        <f t="shared" si="62"/>
        <v>#DIV/0!</v>
      </c>
      <c r="Y237" s="270" t="e">
        <f t="shared" si="75"/>
        <v>#DIV/0!</v>
      </c>
    </row>
    <row r="238" spans="1:25" ht="25.5" customHeight="1">
      <c r="A238" s="267">
        <v>129</v>
      </c>
      <c r="B238" s="212"/>
      <c r="C238" s="212"/>
      <c r="D238" s="268" t="e">
        <f>'2. Outdoor DSLAM'!H132</f>
        <v>#DIV/0!</v>
      </c>
      <c r="E238" s="268" t="e">
        <f>D238*'6. WEIGHT PER PRODUCT '!$C$11</f>
        <v>#DIV/0!</v>
      </c>
      <c r="F238" s="268" t="e">
        <f>D238*'6. WEIGHT PER PRODUCT '!$C$12</f>
        <v>#DIV/0!</v>
      </c>
      <c r="G238" s="268" t="e">
        <f>D238*'6. WEIGHT PER PRODUCT '!$C$13</f>
        <v>#DIV/0!</v>
      </c>
      <c r="H238" s="268" t="e">
        <f>D238*'6. WEIGHT PER PRODUCT '!$C$14</f>
        <v>#DIV/0!</v>
      </c>
      <c r="I238" s="268" t="e">
        <f>D238*'6. WEIGHT PER PRODUCT '!$C$15</f>
        <v>#DIV/0!</v>
      </c>
      <c r="J238" s="268" t="e">
        <f>D238*'6. WEIGHT PER PRODUCT '!$C$16</f>
        <v>#DIV/0!</v>
      </c>
      <c r="K238" s="268" t="e">
        <f>D238*'6. WEIGHT PER PRODUCT '!$C$17</f>
        <v>#DIV/0!</v>
      </c>
      <c r="L238" s="268" t="e">
        <f t="shared" si="68"/>
        <v>#DIV/0!</v>
      </c>
      <c r="M238" s="268" t="e">
        <f t="shared" si="69"/>
        <v>#DIV/0!</v>
      </c>
      <c r="N238" s="268" t="e">
        <f t="shared" si="70"/>
        <v>#DIV/0!</v>
      </c>
      <c r="O238" s="268" t="e">
        <f t="shared" si="71"/>
        <v>#DIV/0!</v>
      </c>
      <c r="P238" s="268" t="e">
        <f aca="true" t="shared" si="76" ref="P238:P301">VLOOKUP(O238,$AA$4:$AB$13,2,1)</f>
        <v>#DIV/0!</v>
      </c>
      <c r="Q238" s="268" t="e">
        <f t="shared" si="72"/>
        <v>#DIV/0!</v>
      </c>
      <c r="R238" s="268" t="e">
        <f aca="true" t="shared" si="77" ref="R238:R301">IF(Q238&gt;0,VLOOKUP(Q238,$AA$4:$AB$13,2,1),0)</f>
        <v>#DIV/0!</v>
      </c>
      <c r="S238" s="268" t="e">
        <f t="shared" si="73"/>
        <v>#DIV/0!</v>
      </c>
      <c r="T238" s="268" t="e">
        <f aca="true" t="shared" si="78" ref="T238:T301">IF(S238&gt;0,VLOOKUP(S238,$AA$4:$AB$13,2,1),0)</f>
        <v>#DIV/0!</v>
      </c>
      <c r="U238" s="268" t="e">
        <f t="shared" si="74"/>
        <v>#DIV/0!</v>
      </c>
      <c r="V238" s="269" t="e">
        <f aca="true" t="shared" si="79" ref="V238:V301">VLOOKUP(P238,$AB$4:$AD$13,3,1)+VLOOKUP(P238,$AB$4:$AD$13,2,1)/$X$2</f>
        <v>#DIV/0!</v>
      </c>
      <c r="W238" s="270" t="e">
        <f aca="true" t="shared" si="80" ref="W238:W301">IF(R238=0,0,VLOOKUP(R238,$AB$4:$AD$13,3,1)+VLOOKUP(R238,$AB$4:$AD$13,2,1)/$X$2)</f>
        <v>#DIV/0!</v>
      </c>
      <c r="X238" s="270" t="e">
        <f aca="true" t="shared" si="81" ref="X238:X301">IF(T238=0,0,VLOOKUP(T238,$AB$4:$AD$13,3,1)+VLOOKUP(T238,$AB$4:$AD$13,2,1)/$X$2)</f>
        <v>#DIV/0!</v>
      </c>
      <c r="Y238" s="270" t="e">
        <f t="shared" si="75"/>
        <v>#DIV/0!</v>
      </c>
    </row>
    <row r="239" spans="1:25" ht="25.5" customHeight="1">
      <c r="A239" s="267">
        <v>130</v>
      </c>
      <c r="B239" s="212"/>
      <c r="C239" s="212"/>
      <c r="D239" s="268" t="e">
        <f>'2. Outdoor DSLAM'!H133</f>
        <v>#DIV/0!</v>
      </c>
      <c r="E239" s="268" t="e">
        <f>D239*'6. WEIGHT PER PRODUCT '!$C$11</f>
        <v>#DIV/0!</v>
      </c>
      <c r="F239" s="268" t="e">
        <f>D239*'6. WEIGHT PER PRODUCT '!$C$12</f>
        <v>#DIV/0!</v>
      </c>
      <c r="G239" s="268" t="e">
        <f>D239*'6. WEIGHT PER PRODUCT '!$C$13</f>
        <v>#DIV/0!</v>
      </c>
      <c r="H239" s="268" t="e">
        <f>D239*'6. WEIGHT PER PRODUCT '!$C$14</f>
        <v>#DIV/0!</v>
      </c>
      <c r="I239" s="268" t="e">
        <f>D239*'6. WEIGHT PER PRODUCT '!$C$15</f>
        <v>#DIV/0!</v>
      </c>
      <c r="J239" s="268" t="e">
        <f>D239*'6. WEIGHT PER PRODUCT '!$C$16</f>
        <v>#DIV/0!</v>
      </c>
      <c r="K239" s="268" t="e">
        <f>D239*'6. WEIGHT PER PRODUCT '!$C$17</f>
        <v>#DIV/0!</v>
      </c>
      <c r="L239" s="268" t="e">
        <f t="shared" si="68"/>
        <v>#DIV/0!</v>
      </c>
      <c r="M239" s="268" t="e">
        <f t="shared" si="69"/>
        <v>#DIV/0!</v>
      </c>
      <c r="N239" s="268" t="e">
        <f t="shared" si="70"/>
        <v>#DIV/0!</v>
      </c>
      <c r="O239" s="268" t="e">
        <f t="shared" si="71"/>
        <v>#DIV/0!</v>
      </c>
      <c r="P239" s="268" t="e">
        <f t="shared" si="76"/>
        <v>#DIV/0!</v>
      </c>
      <c r="Q239" s="268" t="e">
        <f t="shared" si="72"/>
        <v>#DIV/0!</v>
      </c>
      <c r="R239" s="268" t="e">
        <f t="shared" si="77"/>
        <v>#DIV/0!</v>
      </c>
      <c r="S239" s="268" t="e">
        <f t="shared" si="73"/>
        <v>#DIV/0!</v>
      </c>
      <c r="T239" s="268" t="e">
        <f t="shared" si="78"/>
        <v>#DIV/0!</v>
      </c>
      <c r="U239" s="268" t="e">
        <f t="shared" si="74"/>
        <v>#DIV/0!</v>
      </c>
      <c r="V239" s="269" t="e">
        <f t="shared" si="79"/>
        <v>#DIV/0!</v>
      </c>
      <c r="W239" s="270" t="e">
        <f t="shared" si="80"/>
        <v>#DIV/0!</v>
      </c>
      <c r="X239" s="270" t="e">
        <f t="shared" si="81"/>
        <v>#DIV/0!</v>
      </c>
      <c r="Y239" s="270" t="e">
        <f t="shared" si="75"/>
        <v>#DIV/0!</v>
      </c>
    </row>
    <row r="240" spans="1:25" ht="25.5" customHeight="1">
      <c r="A240" s="267">
        <v>131</v>
      </c>
      <c r="B240" s="212"/>
      <c r="C240" s="212"/>
      <c r="D240" s="268" t="e">
        <f>'2. Outdoor DSLAM'!H134</f>
        <v>#DIV/0!</v>
      </c>
      <c r="E240" s="268" t="e">
        <f>D240*'6. WEIGHT PER PRODUCT '!$C$11</f>
        <v>#DIV/0!</v>
      </c>
      <c r="F240" s="268" t="e">
        <f>D240*'6. WEIGHT PER PRODUCT '!$C$12</f>
        <v>#DIV/0!</v>
      </c>
      <c r="G240" s="268" t="e">
        <f>D240*'6. WEIGHT PER PRODUCT '!$C$13</f>
        <v>#DIV/0!</v>
      </c>
      <c r="H240" s="268" t="e">
        <f>D240*'6. WEIGHT PER PRODUCT '!$C$14</f>
        <v>#DIV/0!</v>
      </c>
      <c r="I240" s="268" t="e">
        <f>D240*'6. WEIGHT PER PRODUCT '!$C$15</f>
        <v>#DIV/0!</v>
      </c>
      <c r="J240" s="268" t="e">
        <f>D240*'6. WEIGHT PER PRODUCT '!$C$16</f>
        <v>#DIV/0!</v>
      </c>
      <c r="K240" s="268" t="e">
        <f>D240*'6. WEIGHT PER PRODUCT '!$C$17</f>
        <v>#DIV/0!</v>
      </c>
      <c r="L240" s="268" t="e">
        <f t="shared" si="68"/>
        <v>#DIV/0!</v>
      </c>
      <c r="M240" s="268" t="e">
        <f t="shared" si="69"/>
        <v>#DIV/0!</v>
      </c>
      <c r="N240" s="268" t="e">
        <f t="shared" si="70"/>
        <v>#DIV/0!</v>
      </c>
      <c r="O240" s="268" t="e">
        <f t="shared" si="71"/>
        <v>#DIV/0!</v>
      </c>
      <c r="P240" s="268" t="e">
        <f t="shared" si="76"/>
        <v>#DIV/0!</v>
      </c>
      <c r="Q240" s="268" t="e">
        <f t="shared" si="72"/>
        <v>#DIV/0!</v>
      </c>
      <c r="R240" s="268" t="e">
        <f t="shared" si="77"/>
        <v>#DIV/0!</v>
      </c>
      <c r="S240" s="268" t="e">
        <f t="shared" si="73"/>
        <v>#DIV/0!</v>
      </c>
      <c r="T240" s="268" t="e">
        <f t="shared" si="78"/>
        <v>#DIV/0!</v>
      </c>
      <c r="U240" s="268" t="e">
        <f t="shared" si="74"/>
        <v>#DIV/0!</v>
      </c>
      <c r="V240" s="269" t="e">
        <f t="shared" si="79"/>
        <v>#DIV/0!</v>
      </c>
      <c r="W240" s="270" t="e">
        <f t="shared" si="80"/>
        <v>#DIV/0!</v>
      </c>
      <c r="X240" s="270" t="e">
        <f t="shared" si="81"/>
        <v>#DIV/0!</v>
      </c>
      <c r="Y240" s="270" t="e">
        <f t="shared" si="75"/>
        <v>#DIV/0!</v>
      </c>
    </row>
    <row r="241" spans="1:25" ht="25.5" customHeight="1">
      <c r="A241" s="267">
        <v>132</v>
      </c>
      <c r="B241" s="212"/>
      <c r="C241" s="212"/>
      <c r="D241" s="268" t="e">
        <f>'2. Outdoor DSLAM'!H135</f>
        <v>#DIV/0!</v>
      </c>
      <c r="E241" s="268" t="e">
        <f>D241*'6. WEIGHT PER PRODUCT '!$C$11</f>
        <v>#DIV/0!</v>
      </c>
      <c r="F241" s="268" t="e">
        <f>D241*'6. WEIGHT PER PRODUCT '!$C$12</f>
        <v>#DIV/0!</v>
      </c>
      <c r="G241" s="268" t="e">
        <f>D241*'6. WEIGHT PER PRODUCT '!$C$13</f>
        <v>#DIV/0!</v>
      </c>
      <c r="H241" s="268" t="e">
        <f>D241*'6. WEIGHT PER PRODUCT '!$C$14</f>
        <v>#DIV/0!</v>
      </c>
      <c r="I241" s="268" t="e">
        <f>D241*'6. WEIGHT PER PRODUCT '!$C$15</f>
        <v>#DIV/0!</v>
      </c>
      <c r="J241" s="268" t="e">
        <f>D241*'6. WEIGHT PER PRODUCT '!$C$16</f>
        <v>#DIV/0!</v>
      </c>
      <c r="K241" s="268" t="e">
        <f>D241*'6. WEIGHT PER PRODUCT '!$C$17</f>
        <v>#DIV/0!</v>
      </c>
      <c r="L241" s="268" t="e">
        <f t="shared" si="68"/>
        <v>#DIV/0!</v>
      </c>
      <c r="M241" s="268" t="e">
        <f t="shared" si="69"/>
        <v>#DIV/0!</v>
      </c>
      <c r="N241" s="268" t="e">
        <f t="shared" si="70"/>
        <v>#DIV/0!</v>
      </c>
      <c r="O241" s="268" t="e">
        <f t="shared" si="71"/>
        <v>#DIV/0!</v>
      </c>
      <c r="P241" s="268" t="e">
        <f t="shared" si="76"/>
        <v>#DIV/0!</v>
      </c>
      <c r="Q241" s="268" t="e">
        <f t="shared" si="72"/>
        <v>#DIV/0!</v>
      </c>
      <c r="R241" s="268" t="e">
        <f t="shared" si="77"/>
        <v>#DIV/0!</v>
      </c>
      <c r="S241" s="268" t="e">
        <f t="shared" si="73"/>
        <v>#DIV/0!</v>
      </c>
      <c r="T241" s="268" t="e">
        <f t="shared" si="78"/>
        <v>#DIV/0!</v>
      </c>
      <c r="U241" s="268" t="e">
        <f t="shared" si="74"/>
        <v>#DIV/0!</v>
      </c>
      <c r="V241" s="269" t="e">
        <f t="shared" si="79"/>
        <v>#DIV/0!</v>
      </c>
      <c r="W241" s="270" t="e">
        <f t="shared" si="80"/>
        <v>#DIV/0!</v>
      </c>
      <c r="X241" s="270" t="e">
        <f t="shared" si="81"/>
        <v>#DIV/0!</v>
      </c>
      <c r="Y241" s="270" t="e">
        <f t="shared" si="75"/>
        <v>#DIV/0!</v>
      </c>
    </row>
    <row r="242" spans="1:25" ht="25.5" customHeight="1">
      <c r="A242" s="267">
        <v>133</v>
      </c>
      <c r="B242" s="212"/>
      <c r="C242" s="212"/>
      <c r="D242" s="268" t="e">
        <f>'2. Outdoor DSLAM'!H136</f>
        <v>#DIV/0!</v>
      </c>
      <c r="E242" s="268" t="e">
        <f>D242*'6. WEIGHT PER PRODUCT '!$C$11</f>
        <v>#DIV/0!</v>
      </c>
      <c r="F242" s="268" t="e">
        <f>D242*'6. WEIGHT PER PRODUCT '!$C$12</f>
        <v>#DIV/0!</v>
      </c>
      <c r="G242" s="268" t="e">
        <f>D242*'6. WEIGHT PER PRODUCT '!$C$13</f>
        <v>#DIV/0!</v>
      </c>
      <c r="H242" s="268" t="e">
        <f>D242*'6. WEIGHT PER PRODUCT '!$C$14</f>
        <v>#DIV/0!</v>
      </c>
      <c r="I242" s="268" t="e">
        <f>D242*'6. WEIGHT PER PRODUCT '!$C$15</f>
        <v>#DIV/0!</v>
      </c>
      <c r="J242" s="268" t="e">
        <f>D242*'6. WEIGHT PER PRODUCT '!$C$16</f>
        <v>#DIV/0!</v>
      </c>
      <c r="K242" s="268" t="e">
        <f>D242*'6. WEIGHT PER PRODUCT '!$C$17</f>
        <v>#DIV/0!</v>
      </c>
      <c r="L242" s="268" t="e">
        <f t="shared" si="68"/>
        <v>#DIV/0!</v>
      </c>
      <c r="M242" s="268" t="e">
        <f t="shared" si="69"/>
        <v>#DIV/0!</v>
      </c>
      <c r="N242" s="268" t="e">
        <f t="shared" si="70"/>
        <v>#DIV/0!</v>
      </c>
      <c r="O242" s="268" t="e">
        <f t="shared" si="71"/>
        <v>#DIV/0!</v>
      </c>
      <c r="P242" s="268" t="e">
        <f t="shared" si="76"/>
        <v>#DIV/0!</v>
      </c>
      <c r="Q242" s="268" t="e">
        <f t="shared" si="72"/>
        <v>#DIV/0!</v>
      </c>
      <c r="R242" s="268" t="e">
        <f t="shared" si="77"/>
        <v>#DIV/0!</v>
      </c>
      <c r="S242" s="268" t="e">
        <f t="shared" si="73"/>
        <v>#DIV/0!</v>
      </c>
      <c r="T242" s="268" t="e">
        <f t="shared" si="78"/>
        <v>#DIV/0!</v>
      </c>
      <c r="U242" s="268" t="e">
        <f t="shared" si="74"/>
        <v>#DIV/0!</v>
      </c>
      <c r="V242" s="269" t="e">
        <f t="shared" si="79"/>
        <v>#DIV/0!</v>
      </c>
      <c r="W242" s="270" t="e">
        <f t="shared" si="80"/>
        <v>#DIV/0!</v>
      </c>
      <c r="X242" s="270" t="e">
        <f t="shared" si="81"/>
        <v>#DIV/0!</v>
      </c>
      <c r="Y242" s="270" t="e">
        <f t="shared" si="75"/>
        <v>#DIV/0!</v>
      </c>
    </row>
    <row r="243" spans="1:25" ht="25.5" customHeight="1">
      <c r="A243" s="267">
        <v>134</v>
      </c>
      <c r="B243" s="212"/>
      <c r="C243" s="212"/>
      <c r="D243" s="268" t="e">
        <f>'2. Outdoor DSLAM'!H137</f>
        <v>#DIV/0!</v>
      </c>
      <c r="E243" s="268" t="e">
        <f>D243*'6. WEIGHT PER PRODUCT '!$C$11</f>
        <v>#DIV/0!</v>
      </c>
      <c r="F243" s="268" t="e">
        <f>D243*'6. WEIGHT PER PRODUCT '!$C$12</f>
        <v>#DIV/0!</v>
      </c>
      <c r="G243" s="268" t="e">
        <f>D243*'6. WEIGHT PER PRODUCT '!$C$13</f>
        <v>#DIV/0!</v>
      </c>
      <c r="H243" s="268" t="e">
        <f>D243*'6. WEIGHT PER PRODUCT '!$C$14</f>
        <v>#DIV/0!</v>
      </c>
      <c r="I243" s="268" t="e">
        <f>D243*'6. WEIGHT PER PRODUCT '!$C$15</f>
        <v>#DIV/0!</v>
      </c>
      <c r="J243" s="268" t="e">
        <f>D243*'6. WEIGHT PER PRODUCT '!$C$16</f>
        <v>#DIV/0!</v>
      </c>
      <c r="K243" s="268" t="e">
        <f>D243*'6. WEIGHT PER PRODUCT '!$C$17</f>
        <v>#DIV/0!</v>
      </c>
      <c r="L243" s="268" t="e">
        <f t="shared" si="68"/>
        <v>#DIV/0!</v>
      </c>
      <c r="M243" s="268" t="e">
        <f t="shared" si="69"/>
        <v>#DIV/0!</v>
      </c>
      <c r="N243" s="268" t="e">
        <f t="shared" si="70"/>
        <v>#DIV/0!</v>
      </c>
      <c r="O243" s="268" t="e">
        <f t="shared" si="71"/>
        <v>#DIV/0!</v>
      </c>
      <c r="P243" s="268" t="e">
        <f t="shared" si="76"/>
        <v>#DIV/0!</v>
      </c>
      <c r="Q243" s="268" t="e">
        <f t="shared" si="72"/>
        <v>#DIV/0!</v>
      </c>
      <c r="R243" s="268" t="e">
        <f t="shared" si="77"/>
        <v>#DIV/0!</v>
      </c>
      <c r="S243" s="268" t="e">
        <f t="shared" si="73"/>
        <v>#DIV/0!</v>
      </c>
      <c r="T243" s="268" t="e">
        <f t="shared" si="78"/>
        <v>#DIV/0!</v>
      </c>
      <c r="U243" s="268" t="e">
        <f t="shared" si="74"/>
        <v>#DIV/0!</v>
      </c>
      <c r="V243" s="269" t="e">
        <f t="shared" si="79"/>
        <v>#DIV/0!</v>
      </c>
      <c r="W243" s="270" t="e">
        <f t="shared" si="80"/>
        <v>#DIV/0!</v>
      </c>
      <c r="X243" s="270" t="e">
        <f t="shared" si="81"/>
        <v>#DIV/0!</v>
      </c>
      <c r="Y243" s="270" t="e">
        <f t="shared" si="75"/>
        <v>#DIV/0!</v>
      </c>
    </row>
    <row r="244" spans="1:25" ht="25.5" customHeight="1">
      <c r="A244" s="267">
        <v>135</v>
      </c>
      <c r="B244" s="212"/>
      <c r="C244" s="212"/>
      <c r="D244" s="268" t="e">
        <f>'2. Outdoor DSLAM'!H138</f>
        <v>#DIV/0!</v>
      </c>
      <c r="E244" s="268" t="e">
        <f>D244*'6. WEIGHT PER PRODUCT '!$C$11</f>
        <v>#DIV/0!</v>
      </c>
      <c r="F244" s="268" t="e">
        <f>D244*'6. WEIGHT PER PRODUCT '!$C$12</f>
        <v>#DIV/0!</v>
      </c>
      <c r="G244" s="268" t="e">
        <f>D244*'6. WEIGHT PER PRODUCT '!$C$13</f>
        <v>#DIV/0!</v>
      </c>
      <c r="H244" s="268" t="e">
        <f>D244*'6. WEIGHT PER PRODUCT '!$C$14</f>
        <v>#DIV/0!</v>
      </c>
      <c r="I244" s="268" t="e">
        <f>D244*'6. WEIGHT PER PRODUCT '!$C$15</f>
        <v>#DIV/0!</v>
      </c>
      <c r="J244" s="268" t="e">
        <f>D244*'6. WEIGHT PER PRODUCT '!$C$16</f>
        <v>#DIV/0!</v>
      </c>
      <c r="K244" s="268" t="e">
        <f>D244*'6. WEIGHT PER PRODUCT '!$C$17</f>
        <v>#DIV/0!</v>
      </c>
      <c r="L244" s="268" t="e">
        <f t="shared" si="68"/>
        <v>#DIV/0!</v>
      </c>
      <c r="M244" s="268" t="e">
        <f t="shared" si="69"/>
        <v>#DIV/0!</v>
      </c>
      <c r="N244" s="268" t="e">
        <f t="shared" si="70"/>
        <v>#DIV/0!</v>
      </c>
      <c r="O244" s="268" t="e">
        <f t="shared" si="71"/>
        <v>#DIV/0!</v>
      </c>
      <c r="P244" s="268" t="e">
        <f t="shared" si="76"/>
        <v>#DIV/0!</v>
      </c>
      <c r="Q244" s="268" t="e">
        <f t="shared" si="72"/>
        <v>#DIV/0!</v>
      </c>
      <c r="R244" s="268" t="e">
        <f t="shared" si="77"/>
        <v>#DIV/0!</v>
      </c>
      <c r="S244" s="268" t="e">
        <f t="shared" si="73"/>
        <v>#DIV/0!</v>
      </c>
      <c r="T244" s="268" t="e">
        <f t="shared" si="78"/>
        <v>#DIV/0!</v>
      </c>
      <c r="U244" s="268" t="e">
        <f t="shared" si="74"/>
        <v>#DIV/0!</v>
      </c>
      <c r="V244" s="269" t="e">
        <f t="shared" si="79"/>
        <v>#DIV/0!</v>
      </c>
      <c r="W244" s="270" t="e">
        <f t="shared" si="80"/>
        <v>#DIV/0!</v>
      </c>
      <c r="X244" s="270" t="e">
        <f t="shared" si="81"/>
        <v>#DIV/0!</v>
      </c>
      <c r="Y244" s="270" t="e">
        <f t="shared" si="75"/>
        <v>#DIV/0!</v>
      </c>
    </row>
    <row r="245" spans="1:25" ht="25.5" customHeight="1">
      <c r="A245" s="267">
        <v>136</v>
      </c>
      <c r="B245" s="212"/>
      <c r="C245" s="212"/>
      <c r="D245" s="268" t="e">
        <f>'2. Outdoor DSLAM'!H139</f>
        <v>#DIV/0!</v>
      </c>
      <c r="E245" s="268" t="e">
        <f>D245*'6. WEIGHT PER PRODUCT '!$C$11</f>
        <v>#DIV/0!</v>
      </c>
      <c r="F245" s="268" t="e">
        <f>D245*'6. WEIGHT PER PRODUCT '!$C$12</f>
        <v>#DIV/0!</v>
      </c>
      <c r="G245" s="268" t="e">
        <f>D245*'6. WEIGHT PER PRODUCT '!$C$13</f>
        <v>#DIV/0!</v>
      </c>
      <c r="H245" s="268" t="e">
        <f>D245*'6. WEIGHT PER PRODUCT '!$C$14</f>
        <v>#DIV/0!</v>
      </c>
      <c r="I245" s="268" t="e">
        <f>D245*'6. WEIGHT PER PRODUCT '!$C$15</f>
        <v>#DIV/0!</v>
      </c>
      <c r="J245" s="268" t="e">
        <f>D245*'6. WEIGHT PER PRODUCT '!$C$16</f>
        <v>#DIV/0!</v>
      </c>
      <c r="K245" s="268" t="e">
        <f>D245*'6. WEIGHT PER PRODUCT '!$C$17</f>
        <v>#DIV/0!</v>
      </c>
      <c r="L245" s="268" t="e">
        <f t="shared" si="68"/>
        <v>#DIV/0!</v>
      </c>
      <c r="M245" s="268" t="e">
        <f t="shared" si="69"/>
        <v>#DIV/0!</v>
      </c>
      <c r="N245" s="268" t="e">
        <f t="shared" si="70"/>
        <v>#DIV/0!</v>
      </c>
      <c r="O245" s="268" t="e">
        <f t="shared" si="71"/>
        <v>#DIV/0!</v>
      </c>
      <c r="P245" s="268" t="e">
        <f t="shared" si="76"/>
        <v>#DIV/0!</v>
      </c>
      <c r="Q245" s="268" t="e">
        <f t="shared" si="72"/>
        <v>#DIV/0!</v>
      </c>
      <c r="R245" s="268" t="e">
        <f t="shared" si="77"/>
        <v>#DIV/0!</v>
      </c>
      <c r="S245" s="268" t="e">
        <f t="shared" si="73"/>
        <v>#DIV/0!</v>
      </c>
      <c r="T245" s="268" t="e">
        <f t="shared" si="78"/>
        <v>#DIV/0!</v>
      </c>
      <c r="U245" s="268" t="e">
        <f t="shared" si="74"/>
        <v>#DIV/0!</v>
      </c>
      <c r="V245" s="269" t="e">
        <f t="shared" si="79"/>
        <v>#DIV/0!</v>
      </c>
      <c r="W245" s="270" t="e">
        <f t="shared" si="80"/>
        <v>#DIV/0!</v>
      </c>
      <c r="X245" s="270" t="e">
        <f t="shared" si="81"/>
        <v>#DIV/0!</v>
      </c>
      <c r="Y245" s="270" t="e">
        <f t="shared" si="75"/>
        <v>#DIV/0!</v>
      </c>
    </row>
    <row r="246" spans="1:25" ht="25.5" customHeight="1">
      <c r="A246" s="267">
        <v>137</v>
      </c>
      <c r="B246" s="212"/>
      <c r="C246" s="212"/>
      <c r="D246" s="268" t="e">
        <f>'2. Outdoor DSLAM'!H140</f>
        <v>#DIV/0!</v>
      </c>
      <c r="E246" s="268" t="e">
        <f>D246*'6. WEIGHT PER PRODUCT '!$C$11</f>
        <v>#DIV/0!</v>
      </c>
      <c r="F246" s="268" t="e">
        <f>D246*'6. WEIGHT PER PRODUCT '!$C$12</f>
        <v>#DIV/0!</v>
      </c>
      <c r="G246" s="268" t="e">
        <f>D246*'6. WEIGHT PER PRODUCT '!$C$13</f>
        <v>#DIV/0!</v>
      </c>
      <c r="H246" s="268" t="e">
        <f>D246*'6. WEIGHT PER PRODUCT '!$C$14</f>
        <v>#DIV/0!</v>
      </c>
      <c r="I246" s="268" t="e">
        <f>D246*'6. WEIGHT PER PRODUCT '!$C$15</f>
        <v>#DIV/0!</v>
      </c>
      <c r="J246" s="268" t="e">
        <f>D246*'6. WEIGHT PER PRODUCT '!$C$16</f>
        <v>#DIV/0!</v>
      </c>
      <c r="K246" s="268" t="e">
        <f>D246*'6. WEIGHT PER PRODUCT '!$C$17</f>
        <v>#DIV/0!</v>
      </c>
      <c r="L246" s="268" t="e">
        <f t="shared" si="68"/>
        <v>#DIV/0!</v>
      </c>
      <c r="M246" s="268" t="e">
        <f t="shared" si="69"/>
        <v>#DIV/0!</v>
      </c>
      <c r="N246" s="268" t="e">
        <f t="shared" si="70"/>
        <v>#DIV/0!</v>
      </c>
      <c r="O246" s="268" t="e">
        <f t="shared" si="71"/>
        <v>#DIV/0!</v>
      </c>
      <c r="P246" s="268" t="e">
        <f t="shared" si="76"/>
        <v>#DIV/0!</v>
      </c>
      <c r="Q246" s="268" t="e">
        <f t="shared" si="72"/>
        <v>#DIV/0!</v>
      </c>
      <c r="R246" s="268" t="e">
        <f t="shared" si="77"/>
        <v>#DIV/0!</v>
      </c>
      <c r="S246" s="268" t="e">
        <f t="shared" si="73"/>
        <v>#DIV/0!</v>
      </c>
      <c r="T246" s="268" t="e">
        <f t="shared" si="78"/>
        <v>#DIV/0!</v>
      </c>
      <c r="U246" s="268" t="e">
        <f t="shared" si="74"/>
        <v>#DIV/0!</v>
      </c>
      <c r="V246" s="269" t="e">
        <f t="shared" si="79"/>
        <v>#DIV/0!</v>
      </c>
      <c r="W246" s="270" t="e">
        <f t="shared" si="80"/>
        <v>#DIV/0!</v>
      </c>
      <c r="X246" s="270" t="e">
        <f t="shared" si="81"/>
        <v>#DIV/0!</v>
      </c>
      <c r="Y246" s="270" t="e">
        <f t="shared" si="75"/>
        <v>#DIV/0!</v>
      </c>
    </row>
    <row r="247" spans="1:25" ht="25.5" customHeight="1">
      <c r="A247" s="267">
        <v>138</v>
      </c>
      <c r="B247" s="212"/>
      <c r="C247" s="212"/>
      <c r="D247" s="268" t="e">
        <f>'2. Outdoor DSLAM'!H141</f>
        <v>#DIV/0!</v>
      </c>
      <c r="E247" s="268" t="e">
        <f>D247*'6. WEIGHT PER PRODUCT '!$C$11</f>
        <v>#DIV/0!</v>
      </c>
      <c r="F247" s="268" t="e">
        <f>D247*'6. WEIGHT PER PRODUCT '!$C$12</f>
        <v>#DIV/0!</v>
      </c>
      <c r="G247" s="268" t="e">
        <f>D247*'6. WEIGHT PER PRODUCT '!$C$13</f>
        <v>#DIV/0!</v>
      </c>
      <c r="H247" s="268" t="e">
        <f>D247*'6. WEIGHT PER PRODUCT '!$C$14</f>
        <v>#DIV/0!</v>
      </c>
      <c r="I247" s="268" t="e">
        <f>D247*'6. WEIGHT PER PRODUCT '!$C$15</f>
        <v>#DIV/0!</v>
      </c>
      <c r="J247" s="268" t="e">
        <f>D247*'6. WEIGHT PER PRODUCT '!$C$16</f>
        <v>#DIV/0!</v>
      </c>
      <c r="K247" s="268" t="e">
        <f>D247*'6. WEIGHT PER PRODUCT '!$C$17</f>
        <v>#DIV/0!</v>
      </c>
      <c r="L247" s="268" t="e">
        <f t="shared" si="68"/>
        <v>#DIV/0!</v>
      </c>
      <c r="M247" s="268" t="e">
        <f t="shared" si="69"/>
        <v>#DIV/0!</v>
      </c>
      <c r="N247" s="268" t="e">
        <f t="shared" si="70"/>
        <v>#DIV/0!</v>
      </c>
      <c r="O247" s="268" t="e">
        <f t="shared" si="71"/>
        <v>#DIV/0!</v>
      </c>
      <c r="P247" s="268" t="e">
        <f t="shared" si="76"/>
        <v>#DIV/0!</v>
      </c>
      <c r="Q247" s="268" t="e">
        <f t="shared" si="72"/>
        <v>#DIV/0!</v>
      </c>
      <c r="R247" s="268" t="e">
        <f t="shared" si="77"/>
        <v>#DIV/0!</v>
      </c>
      <c r="S247" s="268" t="e">
        <f t="shared" si="73"/>
        <v>#DIV/0!</v>
      </c>
      <c r="T247" s="268" t="e">
        <f t="shared" si="78"/>
        <v>#DIV/0!</v>
      </c>
      <c r="U247" s="268" t="e">
        <f t="shared" si="74"/>
        <v>#DIV/0!</v>
      </c>
      <c r="V247" s="269" t="e">
        <f t="shared" si="79"/>
        <v>#DIV/0!</v>
      </c>
      <c r="W247" s="270" t="e">
        <f t="shared" si="80"/>
        <v>#DIV/0!</v>
      </c>
      <c r="X247" s="270" t="e">
        <f t="shared" si="81"/>
        <v>#DIV/0!</v>
      </c>
      <c r="Y247" s="270" t="e">
        <f t="shared" si="75"/>
        <v>#DIV/0!</v>
      </c>
    </row>
    <row r="248" spans="1:25" ht="25.5" customHeight="1">
      <c r="A248" s="267">
        <v>139</v>
      </c>
      <c r="B248" s="212"/>
      <c r="C248" s="212"/>
      <c r="D248" s="268" t="e">
        <f>'2. Outdoor DSLAM'!H142</f>
        <v>#DIV/0!</v>
      </c>
      <c r="E248" s="268" t="e">
        <f>D248*'6. WEIGHT PER PRODUCT '!$C$11</f>
        <v>#DIV/0!</v>
      </c>
      <c r="F248" s="268" t="e">
        <f>D248*'6. WEIGHT PER PRODUCT '!$C$12</f>
        <v>#DIV/0!</v>
      </c>
      <c r="G248" s="268" t="e">
        <f>D248*'6. WEIGHT PER PRODUCT '!$C$13</f>
        <v>#DIV/0!</v>
      </c>
      <c r="H248" s="268" t="e">
        <f>D248*'6. WEIGHT PER PRODUCT '!$C$14</f>
        <v>#DIV/0!</v>
      </c>
      <c r="I248" s="268" t="e">
        <f>D248*'6. WEIGHT PER PRODUCT '!$C$15</f>
        <v>#DIV/0!</v>
      </c>
      <c r="J248" s="268" t="e">
        <f>D248*'6. WEIGHT PER PRODUCT '!$C$16</f>
        <v>#DIV/0!</v>
      </c>
      <c r="K248" s="268" t="e">
        <f>D248*'6. WEIGHT PER PRODUCT '!$C$17</f>
        <v>#DIV/0!</v>
      </c>
      <c r="L248" s="268" t="e">
        <f t="shared" si="68"/>
        <v>#DIV/0!</v>
      </c>
      <c r="M248" s="268" t="e">
        <f t="shared" si="69"/>
        <v>#DIV/0!</v>
      </c>
      <c r="N248" s="268" t="e">
        <f t="shared" si="70"/>
        <v>#DIV/0!</v>
      </c>
      <c r="O248" s="268" t="e">
        <f t="shared" si="71"/>
        <v>#DIV/0!</v>
      </c>
      <c r="P248" s="268" t="e">
        <f t="shared" si="76"/>
        <v>#DIV/0!</v>
      </c>
      <c r="Q248" s="268" t="e">
        <f t="shared" si="72"/>
        <v>#DIV/0!</v>
      </c>
      <c r="R248" s="268" t="e">
        <f t="shared" si="77"/>
        <v>#DIV/0!</v>
      </c>
      <c r="S248" s="268" t="e">
        <f t="shared" si="73"/>
        <v>#DIV/0!</v>
      </c>
      <c r="T248" s="268" t="e">
        <f t="shared" si="78"/>
        <v>#DIV/0!</v>
      </c>
      <c r="U248" s="268" t="e">
        <f t="shared" si="74"/>
        <v>#DIV/0!</v>
      </c>
      <c r="V248" s="269" t="e">
        <f t="shared" si="79"/>
        <v>#DIV/0!</v>
      </c>
      <c r="W248" s="270" t="e">
        <f t="shared" si="80"/>
        <v>#DIV/0!</v>
      </c>
      <c r="X248" s="270" t="e">
        <f t="shared" si="81"/>
        <v>#DIV/0!</v>
      </c>
      <c r="Y248" s="270" t="e">
        <f t="shared" si="75"/>
        <v>#DIV/0!</v>
      </c>
    </row>
    <row r="249" spans="1:25" ht="25.5" customHeight="1">
      <c r="A249" s="267">
        <v>140</v>
      </c>
      <c r="B249" s="212"/>
      <c r="C249" s="212"/>
      <c r="D249" s="268" t="e">
        <f>'2. Outdoor DSLAM'!H143</f>
        <v>#DIV/0!</v>
      </c>
      <c r="E249" s="268" t="e">
        <f>D249*'6. WEIGHT PER PRODUCT '!$C$11</f>
        <v>#DIV/0!</v>
      </c>
      <c r="F249" s="268" t="e">
        <f>D249*'6. WEIGHT PER PRODUCT '!$C$12</f>
        <v>#DIV/0!</v>
      </c>
      <c r="G249" s="268" t="e">
        <f>D249*'6. WEIGHT PER PRODUCT '!$C$13</f>
        <v>#DIV/0!</v>
      </c>
      <c r="H249" s="268" t="e">
        <f>D249*'6. WEIGHT PER PRODUCT '!$C$14</f>
        <v>#DIV/0!</v>
      </c>
      <c r="I249" s="268" t="e">
        <f>D249*'6. WEIGHT PER PRODUCT '!$C$15</f>
        <v>#DIV/0!</v>
      </c>
      <c r="J249" s="268" t="e">
        <f>D249*'6. WEIGHT PER PRODUCT '!$C$16</f>
        <v>#DIV/0!</v>
      </c>
      <c r="K249" s="268" t="e">
        <f>D249*'6. WEIGHT PER PRODUCT '!$C$17</f>
        <v>#DIV/0!</v>
      </c>
      <c r="L249" s="268" t="e">
        <f t="shared" si="68"/>
        <v>#DIV/0!</v>
      </c>
      <c r="M249" s="268" t="e">
        <f t="shared" si="69"/>
        <v>#DIV/0!</v>
      </c>
      <c r="N249" s="268" t="e">
        <f t="shared" si="70"/>
        <v>#DIV/0!</v>
      </c>
      <c r="O249" s="268" t="e">
        <f t="shared" si="71"/>
        <v>#DIV/0!</v>
      </c>
      <c r="P249" s="268" t="e">
        <f t="shared" si="76"/>
        <v>#DIV/0!</v>
      </c>
      <c r="Q249" s="268" t="e">
        <f t="shared" si="72"/>
        <v>#DIV/0!</v>
      </c>
      <c r="R249" s="268" t="e">
        <f t="shared" si="77"/>
        <v>#DIV/0!</v>
      </c>
      <c r="S249" s="268" t="e">
        <f t="shared" si="73"/>
        <v>#DIV/0!</v>
      </c>
      <c r="T249" s="268" t="e">
        <f t="shared" si="78"/>
        <v>#DIV/0!</v>
      </c>
      <c r="U249" s="268" t="e">
        <f t="shared" si="74"/>
        <v>#DIV/0!</v>
      </c>
      <c r="V249" s="269" t="e">
        <f t="shared" si="79"/>
        <v>#DIV/0!</v>
      </c>
      <c r="W249" s="270" t="e">
        <f t="shared" si="80"/>
        <v>#DIV/0!</v>
      </c>
      <c r="X249" s="270" t="e">
        <f t="shared" si="81"/>
        <v>#DIV/0!</v>
      </c>
      <c r="Y249" s="270" t="e">
        <f t="shared" si="75"/>
        <v>#DIV/0!</v>
      </c>
    </row>
    <row r="250" spans="1:25" ht="25.5" customHeight="1">
      <c r="A250" s="267">
        <v>141</v>
      </c>
      <c r="B250" s="212"/>
      <c r="C250" s="212"/>
      <c r="D250" s="268" t="e">
        <f>'2. Outdoor DSLAM'!H144</f>
        <v>#DIV/0!</v>
      </c>
      <c r="E250" s="268" t="e">
        <f>D250*'6. WEIGHT PER PRODUCT '!$C$11</f>
        <v>#DIV/0!</v>
      </c>
      <c r="F250" s="268" t="e">
        <f>D250*'6. WEIGHT PER PRODUCT '!$C$12</f>
        <v>#DIV/0!</v>
      </c>
      <c r="G250" s="268" t="e">
        <f>D250*'6. WEIGHT PER PRODUCT '!$C$13</f>
        <v>#DIV/0!</v>
      </c>
      <c r="H250" s="268" t="e">
        <f>D250*'6. WEIGHT PER PRODUCT '!$C$14</f>
        <v>#DIV/0!</v>
      </c>
      <c r="I250" s="268" t="e">
        <f>D250*'6. WEIGHT PER PRODUCT '!$C$15</f>
        <v>#DIV/0!</v>
      </c>
      <c r="J250" s="268" t="e">
        <f>D250*'6. WEIGHT PER PRODUCT '!$C$16</f>
        <v>#DIV/0!</v>
      </c>
      <c r="K250" s="268" t="e">
        <f>D250*'6. WEIGHT PER PRODUCT '!$C$17</f>
        <v>#DIV/0!</v>
      </c>
      <c r="L250" s="268" t="e">
        <f t="shared" si="68"/>
        <v>#DIV/0!</v>
      </c>
      <c r="M250" s="268" t="e">
        <f t="shared" si="69"/>
        <v>#DIV/0!</v>
      </c>
      <c r="N250" s="268" t="e">
        <f t="shared" si="70"/>
        <v>#DIV/0!</v>
      </c>
      <c r="O250" s="268" t="e">
        <f t="shared" si="71"/>
        <v>#DIV/0!</v>
      </c>
      <c r="P250" s="268" t="e">
        <f t="shared" si="76"/>
        <v>#DIV/0!</v>
      </c>
      <c r="Q250" s="268" t="e">
        <f t="shared" si="72"/>
        <v>#DIV/0!</v>
      </c>
      <c r="R250" s="268" t="e">
        <f t="shared" si="77"/>
        <v>#DIV/0!</v>
      </c>
      <c r="S250" s="268" t="e">
        <f t="shared" si="73"/>
        <v>#DIV/0!</v>
      </c>
      <c r="T250" s="268" t="e">
        <f t="shared" si="78"/>
        <v>#DIV/0!</v>
      </c>
      <c r="U250" s="268" t="e">
        <f t="shared" si="74"/>
        <v>#DIV/0!</v>
      </c>
      <c r="V250" s="269" t="e">
        <f t="shared" si="79"/>
        <v>#DIV/0!</v>
      </c>
      <c r="W250" s="270" t="e">
        <f t="shared" si="80"/>
        <v>#DIV/0!</v>
      </c>
      <c r="X250" s="270" t="e">
        <f t="shared" si="81"/>
        <v>#DIV/0!</v>
      </c>
      <c r="Y250" s="270" t="e">
        <f t="shared" si="75"/>
        <v>#DIV/0!</v>
      </c>
    </row>
    <row r="251" spans="1:25" ht="25.5" customHeight="1">
      <c r="A251" s="267">
        <v>142</v>
      </c>
      <c r="B251" s="212"/>
      <c r="C251" s="212"/>
      <c r="D251" s="268" t="e">
        <f>'2. Outdoor DSLAM'!H145</f>
        <v>#DIV/0!</v>
      </c>
      <c r="E251" s="268" t="e">
        <f>D251*'6. WEIGHT PER PRODUCT '!$C$11</f>
        <v>#DIV/0!</v>
      </c>
      <c r="F251" s="268" t="e">
        <f>D251*'6. WEIGHT PER PRODUCT '!$C$12</f>
        <v>#DIV/0!</v>
      </c>
      <c r="G251" s="268" t="e">
        <f>D251*'6. WEIGHT PER PRODUCT '!$C$13</f>
        <v>#DIV/0!</v>
      </c>
      <c r="H251" s="268" t="e">
        <f>D251*'6. WEIGHT PER PRODUCT '!$C$14</f>
        <v>#DIV/0!</v>
      </c>
      <c r="I251" s="268" t="e">
        <f>D251*'6. WEIGHT PER PRODUCT '!$C$15</f>
        <v>#DIV/0!</v>
      </c>
      <c r="J251" s="268" t="e">
        <f>D251*'6. WEIGHT PER PRODUCT '!$C$16</f>
        <v>#DIV/0!</v>
      </c>
      <c r="K251" s="268" t="e">
        <f>D251*'6. WEIGHT PER PRODUCT '!$C$17</f>
        <v>#DIV/0!</v>
      </c>
      <c r="L251" s="268" t="e">
        <f t="shared" si="68"/>
        <v>#DIV/0!</v>
      </c>
      <c r="M251" s="268" t="e">
        <f t="shared" si="69"/>
        <v>#DIV/0!</v>
      </c>
      <c r="N251" s="268" t="e">
        <f t="shared" si="70"/>
        <v>#DIV/0!</v>
      </c>
      <c r="O251" s="268" t="e">
        <f t="shared" si="71"/>
        <v>#DIV/0!</v>
      </c>
      <c r="P251" s="268" t="e">
        <f t="shared" si="76"/>
        <v>#DIV/0!</v>
      </c>
      <c r="Q251" s="268" t="e">
        <f t="shared" si="72"/>
        <v>#DIV/0!</v>
      </c>
      <c r="R251" s="268" t="e">
        <f t="shared" si="77"/>
        <v>#DIV/0!</v>
      </c>
      <c r="S251" s="268" t="e">
        <f t="shared" si="73"/>
        <v>#DIV/0!</v>
      </c>
      <c r="T251" s="268" t="e">
        <f t="shared" si="78"/>
        <v>#DIV/0!</v>
      </c>
      <c r="U251" s="268" t="e">
        <f t="shared" si="74"/>
        <v>#DIV/0!</v>
      </c>
      <c r="V251" s="269" t="e">
        <f t="shared" si="79"/>
        <v>#DIV/0!</v>
      </c>
      <c r="W251" s="270" t="e">
        <f t="shared" si="80"/>
        <v>#DIV/0!</v>
      </c>
      <c r="X251" s="270" t="e">
        <f t="shared" si="81"/>
        <v>#DIV/0!</v>
      </c>
      <c r="Y251" s="270" t="e">
        <f t="shared" si="75"/>
        <v>#DIV/0!</v>
      </c>
    </row>
    <row r="252" spans="1:25" ht="25.5" customHeight="1">
      <c r="A252" s="267">
        <v>143</v>
      </c>
      <c r="B252" s="212"/>
      <c r="C252" s="212"/>
      <c r="D252" s="268" t="e">
        <f>'2. Outdoor DSLAM'!H146</f>
        <v>#DIV/0!</v>
      </c>
      <c r="E252" s="268" t="e">
        <f>D252*'6. WEIGHT PER PRODUCT '!$C$11</f>
        <v>#DIV/0!</v>
      </c>
      <c r="F252" s="268" t="e">
        <f>D252*'6. WEIGHT PER PRODUCT '!$C$12</f>
        <v>#DIV/0!</v>
      </c>
      <c r="G252" s="268" t="e">
        <f>D252*'6. WEIGHT PER PRODUCT '!$C$13</f>
        <v>#DIV/0!</v>
      </c>
      <c r="H252" s="268" t="e">
        <f>D252*'6. WEIGHT PER PRODUCT '!$C$14</f>
        <v>#DIV/0!</v>
      </c>
      <c r="I252" s="268" t="e">
        <f>D252*'6. WEIGHT PER PRODUCT '!$C$15</f>
        <v>#DIV/0!</v>
      </c>
      <c r="J252" s="268" t="e">
        <f>D252*'6. WEIGHT PER PRODUCT '!$C$16</f>
        <v>#DIV/0!</v>
      </c>
      <c r="K252" s="268" t="e">
        <f>D252*'6. WEIGHT PER PRODUCT '!$C$17</f>
        <v>#DIV/0!</v>
      </c>
      <c r="L252" s="268" t="e">
        <f t="shared" si="68"/>
        <v>#DIV/0!</v>
      </c>
      <c r="M252" s="268" t="e">
        <f t="shared" si="69"/>
        <v>#DIV/0!</v>
      </c>
      <c r="N252" s="268" t="e">
        <f t="shared" si="70"/>
        <v>#DIV/0!</v>
      </c>
      <c r="O252" s="268" t="e">
        <f t="shared" si="71"/>
        <v>#DIV/0!</v>
      </c>
      <c r="P252" s="268" t="e">
        <f t="shared" si="76"/>
        <v>#DIV/0!</v>
      </c>
      <c r="Q252" s="268" t="e">
        <f t="shared" si="72"/>
        <v>#DIV/0!</v>
      </c>
      <c r="R252" s="268" t="e">
        <f t="shared" si="77"/>
        <v>#DIV/0!</v>
      </c>
      <c r="S252" s="268" t="e">
        <f t="shared" si="73"/>
        <v>#DIV/0!</v>
      </c>
      <c r="T252" s="268" t="e">
        <f t="shared" si="78"/>
        <v>#DIV/0!</v>
      </c>
      <c r="U252" s="268" t="e">
        <f t="shared" si="74"/>
        <v>#DIV/0!</v>
      </c>
      <c r="V252" s="269" t="e">
        <f t="shared" si="79"/>
        <v>#DIV/0!</v>
      </c>
      <c r="W252" s="270" t="e">
        <f t="shared" si="80"/>
        <v>#DIV/0!</v>
      </c>
      <c r="X252" s="270" t="e">
        <f t="shared" si="81"/>
        <v>#DIV/0!</v>
      </c>
      <c r="Y252" s="270" t="e">
        <f t="shared" si="75"/>
        <v>#DIV/0!</v>
      </c>
    </row>
    <row r="253" spans="1:25" ht="25.5" customHeight="1">
      <c r="A253" s="267">
        <v>144</v>
      </c>
      <c r="B253" s="212"/>
      <c r="C253" s="212"/>
      <c r="D253" s="268" t="e">
        <f>'2. Outdoor DSLAM'!H147</f>
        <v>#DIV/0!</v>
      </c>
      <c r="E253" s="268" t="e">
        <f>D253*'6. WEIGHT PER PRODUCT '!$C$11</f>
        <v>#DIV/0!</v>
      </c>
      <c r="F253" s="268" t="e">
        <f>D253*'6. WEIGHT PER PRODUCT '!$C$12</f>
        <v>#DIV/0!</v>
      </c>
      <c r="G253" s="268" t="e">
        <f>D253*'6. WEIGHT PER PRODUCT '!$C$13</f>
        <v>#DIV/0!</v>
      </c>
      <c r="H253" s="268" t="e">
        <f>D253*'6. WEIGHT PER PRODUCT '!$C$14</f>
        <v>#DIV/0!</v>
      </c>
      <c r="I253" s="268" t="e">
        <f>D253*'6. WEIGHT PER PRODUCT '!$C$15</f>
        <v>#DIV/0!</v>
      </c>
      <c r="J253" s="268" t="e">
        <f>D253*'6. WEIGHT PER PRODUCT '!$C$16</f>
        <v>#DIV/0!</v>
      </c>
      <c r="K253" s="268" t="e">
        <f>D253*'6. WEIGHT PER PRODUCT '!$C$17</f>
        <v>#DIV/0!</v>
      </c>
      <c r="L253" s="268" t="e">
        <f t="shared" si="68"/>
        <v>#DIV/0!</v>
      </c>
      <c r="M253" s="268" t="e">
        <f t="shared" si="69"/>
        <v>#DIV/0!</v>
      </c>
      <c r="N253" s="268" t="e">
        <f t="shared" si="70"/>
        <v>#DIV/0!</v>
      </c>
      <c r="O253" s="268" t="e">
        <f t="shared" si="71"/>
        <v>#DIV/0!</v>
      </c>
      <c r="P253" s="268" t="e">
        <f t="shared" si="76"/>
        <v>#DIV/0!</v>
      </c>
      <c r="Q253" s="268" t="e">
        <f t="shared" si="72"/>
        <v>#DIV/0!</v>
      </c>
      <c r="R253" s="268" t="e">
        <f t="shared" si="77"/>
        <v>#DIV/0!</v>
      </c>
      <c r="S253" s="268" t="e">
        <f t="shared" si="73"/>
        <v>#DIV/0!</v>
      </c>
      <c r="T253" s="268" t="e">
        <f t="shared" si="78"/>
        <v>#DIV/0!</v>
      </c>
      <c r="U253" s="268" t="e">
        <f t="shared" si="74"/>
        <v>#DIV/0!</v>
      </c>
      <c r="V253" s="269" t="e">
        <f t="shared" si="79"/>
        <v>#DIV/0!</v>
      </c>
      <c r="W253" s="270" t="e">
        <f t="shared" si="80"/>
        <v>#DIV/0!</v>
      </c>
      <c r="X253" s="270" t="e">
        <f t="shared" si="81"/>
        <v>#DIV/0!</v>
      </c>
      <c r="Y253" s="270" t="e">
        <f t="shared" si="75"/>
        <v>#DIV/0!</v>
      </c>
    </row>
    <row r="254" spans="1:25" ht="25.5" customHeight="1">
      <c r="A254" s="267">
        <v>145</v>
      </c>
      <c r="B254" s="212"/>
      <c r="C254" s="212"/>
      <c r="D254" s="268" t="e">
        <f>'2. Outdoor DSLAM'!H148</f>
        <v>#DIV/0!</v>
      </c>
      <c r="E254" s="268" t="e">
        <f>D254*'6. WEIGHT PER PRODUCT '!$C$11</f>
        <v>#DIV/0!</v>
      </c>
      <c r="F254" s="268" t="e">
        <f>D254*'6. WEIGHT PER PRODUCT '!$C$12</f>
        <v>#DIV/0!</v>
      </c>
      <c r="G254" s="268" t="e">
        <f>D254*'6. WEIGHT PER PRODUCT '!$C$13</f>
        <v>#DIV/0!</v>
      </c>
      <c r="H254" s="268" t="e">
        <f>D254*'6. WEIGHT PER PRODUCT '!$C$14</f>
        <v>#DIV/0!</v>
      </c>
      <c r="I254" s="268" t="e">
        <f>D254*'6. WEIGHT PER PRODUCT '!$C$15</f>
        <v>#DIV/0!</v>
      </c>
      <c r="J254" s="268" t="e">
        <f>D254*'6. WEIGHT PER PRODUCT '!$C$16</f>
        <v>#DIV/0!</v>
      </c>
      <c r="K254" s="268" t="e">
        <f>D254*'6. WEIGHT PER PRODUCT '!$C$17</f>
        <v>#DIV/0!</v>
      </c>
      <c r="L254" s="268" t="e">
        <f t="shared" si="68"/>
        <v>#DIV/0!</v>
      </c>
      <c r="M254" s="268" t="e">
        <f t="shared" si="69"/>
        <v>#DIV/0!</v>
      </c>
      <c r="N254" s="268" t="e">
        <f t="shared" si="70"/>
        <v>#DIV/0!</v>
      </c>
      <c r="O254" s="268" t="e">
        <f t="shared" si="71"/>
        <v>#DIV/0!</v>
      </c>
      <c r="P254" s="268" t="e">
        <f t="shared" si="76"/>
        <v>#DIV/0!</v>
      </c>
      <c r="Q254" s="268" t="e">
        <f t="shared" si="72"/>
        <v>#DIV/0!</v>
      </c>
      <c r="R254" s="268" t="e">
        <f t="shared" si="77"/>
        <v>#DIV/0!</v>
      </c>
      <c r="S254" s="268" t="e">
        <f t="shared" si="73"/>
        <v>#DIV/0!</v>
      </c>
      <c r="T254" s="268" t="e">
        <f t="shared" si="78"/>
        <v>#DIV/0!</v>
      </c>
      <c r="U254" s="268" t="e">
        <f t="shared" si="74"/>
        <v>#DIV/0!</v>
      </c>
      <c r="V254" s="269" t="e">
        <f t="shared" si="79"/>
        <v>#DIV/0!</v>
      </c>
      <c r="W254" s="270" t="e">
        <f t="shared" si="80"/>
        <v>#DIV/0!</v>
      </c>
      <c r="X254" s="270" t="e">
        <f t="shared" si="81"/>
        <v>#DIV/0!</v>
      </c>
      <c r="Y254" s="270" t="e">
        <f t="shared" si="75"/>
        <v>#DIV/0!</v>
      </c>
    </row>
    <row r="255" spans="1:25" ht="25.5" customHeight="1">
      <c r="A255" s="267">
        <v>146</v>
      </c>
      <c r="B255" s="212"/>
      <c r="C255" s="212"/>
      <c r="D255" s="268" t="e">
        <f>'2. Outdoor DSLAM'!H149</f>
        <v>#DIV/0!</v>
      </c>
      <c r="E255" s="268" t="e">
        <f>D255*'6. WEIGHT PER PRODUCT '!$C$11</f>
        <v>#DIV/0!</v>
      </c>
      <c r="F255" s="268" t="e">
        <f>D255*'6. WEIGHT PER PRODUCT '!$C$12</f>
        <v>#DIV/0!</v>
      </c>
      <c r="G255" s="268" t="e">
        <f>D255*'6. WEIGHT PER PRODUCT '!$C$13</f>
        <v>#DIV/0!</v>
      </c>
      <c r="H255" s="268" t="e">
        <f>D255*'6. WEIGHT PER PRODUCT '!$C$14</f>
        <v>#DIV/0!</v>
      </c>
      <c r="I255" s="268" t="e">
        <f>D255*'6. WEIGHT PER PRODUCT '!$C$15</f>
        <v>#DIV/0!</v>
      </c>
      <c r="J255" s="268" t="e">
        <f>D255*'6. WEIGHT PER PRODUCT '!$C$16</f>
        <v>#DIV/0!</v>
      </c>
      <c r="K255" s="268" t="e">
        <f>D255*'6. WEIGHT PER PRODUCT '!$C$17</f>
        <v>#DIV/0!</v>
      </c>
      <c r="L255" s="268" t="e">
        <f t="shared" si="68"/>
        <v>#DIV/0!</v>
      </c>
      <c r="M255" s="268" t="e">
        <f t="shared" si="69"/>
        <v>#DIV/0!</v>
      </c>
      <c r="N255" s="268" t="e">
        <f t="shared" si="70"/>
        <v>#DIV/0!</v>
      </c>
      <c r="O255" s="268" t="e">
        <f t="shared" si="71"/>
        <v>#DIV/0!</v>
      </c>
      <c r="P255" s="268" t="e">
        <f t="shared" si="76"/>
        <v>#DIV/0!</v>
      </c>
      <c r="Q255" s="268" t="e">
        <f t="shared" si="72"/>
        <v>#DIV/0!</v>
      </c>
      <c r="R255" s="268" t="e">
        <f t="shared" si="77"/>
        <v>#DIV/0!</v>
      </c>
      <c r="S255" s="268" t="e">
        <f t="shared" si="73"/>
        <v>#DIV/0!</v>
      </c>
      <c r="T255" s="268" t="e">
        <f t="shared" si="78"/>
        <v>#DIV/0!</v>
      </c>
      <c r="U255" s="268" t="e">
        <f t="shared" si="74"/>
        <v>#DIV/0!</v>
      </c>
      <c r="V255" s="269" t="e">
        <f t="shared" si="79"/>
        <v>#DIV/0!</v>
      </c>
      <c r="W255" s="270" t="e">
        <f t="shared" si="80"/>
        <v>#DIV/0!</v>
      </c>
      <c r="X255" s="270" t="e">
        <f t="shared" si="81"/>
        <v>#DIV/0!</v>
      </c>
      <c r="Y255" s="270" t="e">
        <f t="shared" si="75"/>
        <v>#DIV/0!</v>
      </c>
    </row>
    <row r="256" spans="1:25" ht="25.5" customHeight="1">
      <c r="A256" s="267">
        <v>147</v>
      </c>
      <c r="B256" s="212"/>
      <c r="C256" s="212"/>
      <c r="D256" s="268" t="e">
        <f>'2. Outdoor DSLAM'!H150</f>
        <v>#DIV/0!</v>
      </c>
      <c r="E256" s="268" t="e">
        <f>D256*'6. WEIGHT PER PRODUCT '!$C$11</f>
        <v>#DIV/0!</v>
      </c>
      <c r="F256" s="268" t="e">
        <f>D256*'6. WEIGHT PER PRODUCT '!$C$12</f>
        <v>#DIV/0!</v>
      </c>
      <c r="G256" s="268" t="e">
        <f>D256*'6. WEIGHT PER PRODUCT '!$C$13</f>
        <v>#DIV/0!</v>
      </c>
      <c r="H256" s="268" t="e">
        <f>D256*'6. WEIGHT PER PRODUCT '!$C$14</f>
        <v>#DIV/0!</v>
      </c>
      <c r="I256" s="268" t="e">
        <f>D256*'6. WEIGHT PER PRODUCT '!$C$15</f>
        <v>#DIV/0!</v>
      </c>
      <c r="J256" s="268" t="e">
        <f>D256*'6. WEIGHT PER PRODUCT '!$C$16</f>
        <v>#DIV/0!</v>
      </c>
      <c r="K256" s="268" t="e">
        <f>D256*'6. WEIGHT PER PRODUCT '!$C$17</f>
        <v>#DIV/0!</v>
      </c>
      <c r="L256" s="268" t="e">
        <f t="shared" si="68"/>
        <v>#DIV/0!</v>
      </c>
      <c r="M256" s="268" t="e">
        <f t="shared" si="69"/>
        <v>#DIV/0!</v>
      </c>
      <c r="N256" s="268" t="e">
        <f t="shared" si="70"/>
        <v>#DIV/0!</v>
      </c>
      <c r="O256" s="268" t="e">
        <f t="shared" si="71"/>
        <v>#DIV/0!</v>
      </c>
      <c r="P256" s="268" t="e">
        <f t="shared" si="76"/>
        <v>#DIV/0!</v>
      </c>
      <c r="Q256" s="268" t="e">
        <f t="shared" si="72"/>
        <v>#DIV/0!</v>
      </c>
      <c r="R256" s="268" t="e">
        <f t="shared" si="77"/>
        <v>#DIV/0!</v>
      </c>
      <c r="S256" s="268" t="e">
        <f t="shared" si="73"/>
        <v>#DIV/0!</v>
      </c>
      <c r="T256" s="268" t="e">
        <f t="shared" si="78"/>
        <v>#DIV/0!</v>
      </c>
      <c r="U256" s="268" t="e">
        <f t="shared" si="74"/>
        <v>#DIV/0!</v>
      </c>
      <c r="V256" s="269" t="e">
        <f t="shared" si="79"/>
        <v>#DIV/0!</v>
      </c>
      <c r="W256" s="270" t="e">
        <f t="shared" si="80"/>
        <v>#DIV/0!</v>
      </c>
      <c r="X256" s="270" t="e">
        <f t="shared" si="81"/>
        <v>#DIV/0!</v>
      </c>
      <c r="Y256" s="270" t="e">
        <f t="shared" si="75"/>
        <v>#DIV/0!</v>
      </c>
    </row>
    <row r="257" spans="1:25" ht="25.5" customHeight="1">
      <c r="A257" s="267">
        <v>148</v>
      </c>
      <c r="B257" s="212"/>
      <c r="C257" s="212"/>
      <c r="D257" s="268" t="e">
        <f>'2. Outdoor DSLAM'!H151</f>
        <v>#DIV/0!</v>
      </c>
      <c r="E257" s="268" t="e">
        <f>D257*'6. WEIGHT PER PRODUCT '!$C$11</f>
        <v>#DIV/0!</v>
      </c>
      <c r="F257" s="268" t="e">
        <f>D257*'6. WEIGHT PER PRODUCT '!$C$12</f>
        <v>#DIV/0!</v>
      </c>
      <c r="G257" s="268" t="e">
        <f>D257*'6. WEIGHT PER PRODUCT '!$C$13</f>
        <v>#DIV/0!</v>
      </c>
      <c r="H257" s="268" t="e">
        <f>D257*'6. WEIGHT PER PRODUCT '!$C$14</f>
        <v>#DIV/0!</v>
      </c>
      <c r="I257" s="268" t="e">
        <f>D257*'6. WEIGHT PER PRODUCT '!$C$15</f>
        <v>#DIV/0!</v>
      </c>
      <c r="J257" s="268" t="e">
        <f>D257*'6. WEIGHT PER PRODUCT '!$C$16</f>
        <v>#DIV/0!</v>
      </c>
      <c r="K257" s="268" t="e">
        <f>D257*'6. WEIGHT PER PRODUCT '!$C$17</f>
        <v>#DIV/0!</v>
      </c>
      <c r="L257" s="268" t="e">
        <f t="shared" si="68"/>
        <v>#DIV/0!</v>
      </c>
      <c r="M257" s="268" t="e">
        <f t="shared" si="69"/>
        <v>#DIV/0!</v>
      </c>
      <c r="N257" s="268" t="e">
        <f t="shared" si="70"/>
        <v>#DIV/0!</v>
      </c>
      <c r="O257" s="268" t="e">
        <f t="shared" si="71"/>
        <v>#DIV/0!</v>
      </c>
      <c r="P257" s="268" t="e">
        <f t="shared" si="76"/>
        <v>#DIV/0!</v>
      </c>
      <c r="Q257" s="268" t="e">
        <f t="shared" si="72"/>
        <v>#DIV/0!</v>
      </c>
      <c r="R257" s="268" t="e">
        <f t="shared" si="77"/>
        <v>#DIV/0!</v>
      </c>
      <c r="S257" s="268" t="e">
        <f t="shared" si="73"/>
        <v>#DIV/0!</v>
      </c>
      <c r="T257" s="268" t="e">
        <f t="shared" si="78"/>
        <v>#DIV/0!</v>
      </c>
      <c r="U257" s="268" t="e">
        <f t="shared" si="74"/>
        <v>#DIV/0!</v>
      </c>
      <c r="V257" s="269" t="e">
        <f t="shared" si="79"/>
        <v>#DIV/0!</v>
      </c>
      <c r="W257" s="270" t="e">
        <f t="shared" si="80"/>
        <v>#DIV/0!</v>
      </c>
      <c r="X257" s="270" t="e">
        <f t="shared" si="81"/>
        <v>#DIV/0!</v>
      </c>
      <c r="Y257" s="270" t="e">
        <f t="shared" si="75"/>
        <v>#DIV/0!</v>
      </c>
    </row>
    <row r="258" spans="1:25" ht="25.5" customHeight="1">
      <c r="A258" s="267">
        <v>149</v>
      </c>
      <c r="B258" s="212"/>
      <c r="C258" s="212"/>
      <c r="D258" s="268" t="e">
        <f>'2. Outdoor DSLAM'!H152</f>
        <v>#DIV/0!</v>
      </c>
      <c r="E258" s="268" t="e">
        <f>D258*'6. WEIGHT PER PRODUCT '!$C$11</f>
        <v>#DIV/0!</v>
      </c>
      <c r="F258" s="268" t="e">
        <f>D258*'6. WEIGHT PER PRODUCT '!$C$12</f>
        <v>#DIV/0!</v>
      </c>
      <c r="G258" s="268" t="e">
        <f>D258*'6. WEIGHT PER PRODUCT '!$C$13</f>
        <v>#DIV/0!</v>
      </c>
      <c r="H258" s="268" t="e">
        <f>D258*'6. WEIGHT PER PRODUCT '!$C$14</f>
        <v>#DIV/0!</v>
      </c>
      <c r="I258" s="268" t="e">
        <f>D258*'6. WEIGHT PER PRODUCT '!$C$15</f>
        <v>#DIV/0!</v>
      </c>
      <c r="J258" s="268" t="e">
        <f>D258*'6. WEIGHT PER PRODUCT '!$C$16</f>
        <v>#DIV/0!</v>
      </c>
      <c r="K258" s="268" t="e">
        <f>D258*'6. WEIGHT PER PRODUCT '!$C$17</f>
        <v>#DIV/0!</v>
      </c>
      <c r="L258" s="268" t="e">
        <f aca="true" t="shared" si="82" ref="L258:L320">((E258*512)+(F258*1024)+(G258*2048)+(H258*4096)+(I258*2048)+(J258*4096)+(K258*8192))/1000</f>
        <v>#DIV/0!</v>
      </c>
      <c r="M258" s="268" t="e">
        <f aca="true" t="shared" si="83" ref="M258:M320">(((E258*512)+(F258*1024)+(G258*2048)+(H258*4096))/1000)/50</f>
        <v>#DIV/0!</v>
      </c>
      <c r="N258" s="268" t="e">
        <f aca="true" t="shared" si="84" ref="N258:N320">(((I258*2048)+(J258*4096)+(K258*8192))/1000)/20</f>
        <v>#DIV/0!</v>
      </c>
      <c r="O258" s="268" t="e">
        <f aca="true" t="shared" si="85" ref="O258:O320">M258+N258</f>
        <v>#DIV/0!</v>
      </c>
      <c r="P258" s="268" t="e">
        <f t="shared" si="76"/>
        <v>#DIV/0!</v>
      </c>
      <c r="Q258" s="268" t="e">
        <f aca="true" t="shared" si="86" ref="Q258:Q320">IF(P258&gt;O258,0,O258-P258)</f>
        <v>#DIV/0!</v>
      </c>
      <c r="R258" s="268" t="e">
        <f t="shared" si="77"/>
        <v>#DIV/0!</v>
      </c>
      <c r="S258" s="268" t="e">
        <f aca="true" t="shared" si="87" ref="S258:S320">IF(R258&gt;Q258,0,Q258-R258)</f>
        <v>#DIV/0!</v>
      </c>
      <c r="T258" s="268" t="e">
        <f t="shared" si="78"/>
        <v>#DIV/0!</v>
      </c>
      <c r="U258" s="268" t="e">
        <f aca="true" t="shared" si="88" ref="U258:U320">SUM(P258:T258)</f>
        <v>#DIV/0!</v>
      </c>
      <c r="V258" s="269" t="e">
        <f t="shared" si="79"/>
        <v>#DIV/0!</v>
      </c>
      <c r="W258" s="270" t="e">
        <f t="shared" si="80"/>
        <v>#DIV/0!</v>
      </c>
      <c r="X258" s="270" t="e">
        <f t="shared" si="81"/>
        <v>#DIV/0!</v>
      </c>
      <c r="Y258" s="270" t="e">
        <f aca="true" t="shared" si="89" ref="Y258:Y320">SUM(V258:X258)</f>
        <v>#DIV/0!</v>
      </c>
    </row>
    <row r="259" spans="1:25" ht="25.5" customHeight="1">
      <c r="A259" s="267">
        <v>150</v>
      </c>
      <c r="B259" s="212"/>
      <c r="C259" s="212"/>
      <c r="D259" s="268" t="e">
        <f>'2. Outdoor DSLAM'!H153</f>
        <v>#DIV/0!</v>
      </c>
      <c r="E259" s="268" t="e">
        <f>D259*'6. WEIGHT PER PRODUCT '!$C$11</f>
        <v>#DIV/0!</v>
      </c>
      <c r="F259" s="268" t="e">
        <f>D259*'6. WEIGHT PER PRODUCT '!$C$12</f>
        <v>#DIV/0!</v>
      </c>
      <c r="G259" s="268" t="e">
        <f>D259*'6. WEIGHT PER PRODUCT '!$C$13</f>
        <v>#DIV/0!</v>
      </c>
      <c r="H259" s="268" t="e">
        <f>D259*'6. WEIGHT PER PRODUCT '!$C$14</f>
        <v>#DIV/0!</v>
      </c>
      <c r="I259" s="268" t="e">
        <f>D259*'6. WEIGHT PER PRODUCT '!$C$15</f>
        <v>#DIV/0!</v>
      </c>
      <c r="J259" s="268" t="e">
        <f>D259*'6. WEIGHT PER PRODUCT '!$C$16</f>
        <v>#DIV/0!</v>
      </c>
      <c r="K259" s="268" t="e">
        <f>D259*'6. WEIGHT PER PRODUCT '!$C$17</f>
        <v>#DIV/0!</v>
      </c>
      <c r="L259" s="268" t="e">
        <f t="shared" si="82"/>
        <v>#DIV/0!</v>
      </c>
      <c r="M259" s="268" t="e">
        <f t="shared" si="83"/>
        <v>#DIV/0!</v>
      </c>
      <c r="N259" s="268" t="e">
        <f t="shared" si="84"/>
        <v>#DIV/0!</v>
      </c>
      <c r="O259" s="268" t="e">
        <f t="shared" si="85"/>
        <v>#DIV/0!</v>
      </c>
      <c r="P259" s="268" t="e">
        <f t="shared" si="76"/>
        <v>#DIV/0!</v>
      </c>
      <c r="Q259" s="268" t="e">
        <f t="shared" si="86"/>
        <v>#DIV/0!</v>
      </c>
      <c r="R259" s="268" t="e">
        <f t="shared" si="77"/>
        <v>#DIV/0!</v>
      </c>
      <c r="S259" s="268" t="e">
        <f t="shared" si="87"/>
        <v>#DIV/0!</v>
      </c>
      <c r="T259" s="268" t="e">
        <f t="shared" si="78"/>
        <v>#DIV/0!</v>
      </c>
      <c r="U259" s="268" t="e">
        <f t="shared" si="88"/>
        <v>#DIV/0!</v>
      </c>
      <c r="V259" s="269" t="e">
        <f t="shared" si="79"/>
        <v>#DIV/0!</v>
      </c>
      <c r="W259" s="270" t="e">
        <f t="shared" si="80"/>
        <v>#DIV/0!</v>
      </c>
      <c r="X259" s="270" t="e">
        <f t="shared" si="81"/>
        <v>#DIV/0!</v>
      </c>
      <c r="Y259" s="270" t="e">
        <f t="shared" si="89"/>
        <v>#DIV/0!</v>
      </c>
    </row>
    <row r="260" spans="1:25" ht="25.5" customHeight="1">
      <c r="A260" s="267">
        <v>151</v>
      </c>
      <c r="B260" s="212"/>
      <c r="C260" s="212"/>
      <c r="D260" s="268" t="e">
        <f>'2. Outdoor DSLAM'!H154</f>
        <v>#DIV/0!</v>
      </c>
      <c r="E260" s="268" t="e">
        <f>D260*'6. WEIGHT PER PRODUCT '!$C$11</f>
        <v>#DIV/0!</v>
      </c>
      <c r="F260" s="268" t="e">
        <f>D260*'6. WEIGHT PER PRODUCT '!$C$12</f>
        <v>#DIV/0!</v>
      </c>
      <c r="G260" s="268" t="e">
        <f>D260*'6. WEIGHT PER PRODUCT '!$C$13</f>
        <v>#DIV/0!</v>
      </c>
      <c r="H260" s="268" t="e">
        <f>D260*'6. WEIGHT PER PRODUCT '!$C$14</f>
        <v>#DIV/0!</v>
      </c>
      <c r="I260" s="268" t="e">
        <f>D260*'6. WEIGHT PER PRODUCT '!$C$15</f>
        <v>#DIV/0!</v>
      </c>
      <c r="J260" s="268" t="e">
        <f>D260*'6. WEIGHT PER PRODUCT '!$C$16</f>
        <v>#DIV/0!</v>
      </c>
      <c r="K260" s="268" t="e">
        <f>D260*'6. WEIGHT PER PRODUCT '!$C$17</f>
        <v>#DIV/0!</v>
      </c>
      <c r="L260" s="268" t="e">
        <f t="shared" si="82"/>
        <v>#DIV/0!</v>
      </c>
      <c r="M260" s="268" t="e">
        <f t="shared" si="83"/>
        <v>#DIV/0!</v>
      </c>
      <c r="N260" s="268" t="e">
        <f t="shared" si="84"/>
        <v>#DIV/0!</v>
      </c>
      <c r="O260" s="268" t="e">
        <f t="shared" si="85"/>
        <v>#DIV/0!</v>
      </c>
      <c r="P260" s="268" t="e">
        <f t="shared" si="76"/>
        <v>#DIV/0!</v>
      </c>
      <c r="Q260" s="268" t="e">
        <f t="shared" si="86"/>
        <v>#DIV/0!</v>
      </c>
      <c r="R260" s="268" t="e">
        <f t="shared" si="77"/>
        <v>#DIV/0!</v>
      </c>
      <c r="S260" s="268" t="e">
        <f t="shared" si="87"/>
        <v>#DIV/0!</v>
      </c>
      <c r="T260" s="268" t="e">
        <f t="shared" si="78"/>
        <v>#DIV/0!</v>
      </c>
      <c r="U260" s="268" t="e">
        <f t="shared" si="88"/>
        <v>#DIV/0!</v>
      </c>
      <c r="V260" s="269" t="e">
        <f t="shared" si="79"/>
        <v>#DIV/0!</v>
      </c>
      <c r="W260" s="270" t="e">
        <f t="shared" si="80"/>
        <v>#DIV/0!</v>
      </c>
      <c r="X260" s="270" t="e">
        <f t="shared" si="81"/>
        <v>#DIV/0!</v>
      </c>
      <c r="Y260" s="270" t="e">
        <f t="shared" si="89"/>
        <v>#DIV/0!</v>
      </c>
    </row>
    <row r="261" spans="1:25" ht="25.5" customHeight="1">
      <c r="A261" s="267">
        <v>152</v>
      </c>
      <c r="B261" s="212"/>
      <c r="C261" s="212"/>
      <c r="D261" s="268" t="e">
        <f>'2. Outdoor DSLAM'!H155</f>
        <v>#DIV/0!</v>
      </c>
      <c r="E261" s="268" t="e">
        <f>D261*'6. WEIGHT PER PRODUCT '!$C$11</f>
        <v>#DIV/0!</v>
      </c>
      <c r="F261" s="268" t="e">
        <f>D261*'6. WEIGHT PER PRODUCT '!$C$12</f>
        <v>#DIV/0!</v>
      </c>
      <c r="G261" s="268" t="e">
        <f>D261*'6. WEIGHT PER PRODUCT '!$C$13</f>
        <v>#DIV/0!</v>
      </c>
      <c r="H261" s="268" t="e">
        <f>D261*'6. WEIGHT PER PRODUCT '!$C$14</f>
        <v>#DIV/0!</v>
      </c>
      <c r="I261" s="268" t="e">
        <f>D261*'6. WEIGHT PER PRODUCT '!$C$15</f>
        <v>#DIV/0!</v>
      </c>
      <c r="J261" s="268" t="e">
        <f>D261*'6. WEIGHT PER PRODUCT '!$C$16</f>
        <v>#DIV/0!</v>
      </c>
      <c r="K261" s="268" t="e">
        <f>D261*'6. WEIGHT PER PRODUCT '!$C$17</f>
        <v>#DIV/0!</v>
      </c>
      <c r="L261" s="268" t="e">
        <f t="shared" si="82"/>
        <v>#DIV/0!</v>
      </c>
      <c r="M261" s="268" t="e">
        <f t="shared" si="83"/>
        <v>#DIV/0!</v>
      </c>
      <c r="N261" s="268" t="e">
        <f t="shared" si="84"/>
        <v>#DIV/0!</v>
      </c>
      <c r="O261" s="268" t="e">
        <f t="shared" si="85"/>
        <v>#DIV/0!</v>
      </c>
      <c r="P261" s="268" t="e">
        <f t="shared" si="76"/>
        <v>#DIV/0!</v>
      </c>
      <c r="Q261" s="268" t="e">
        <f t="shared" si="86"/>
        <v>#DIV/0!</v>
      </c>
      <c r="R261" s="268" t="e">
        <f t="shared" si="77"/>
        <v>#DIV/0!</v>
      </c>
      <c r="S261" s="268" t="e">
        <f t="shared" si="87"/>
        <v>#DIV/0!</v>
      </c>
      <c r="T261" s="268" t="e">
        <f t="shared" si="78"/>
        <v>#DIV/0!</v>
      </c>
      <c r="U261" s="268" t="e">
        <f t="shared" si="88"/>
        <v>#DIV/0!</v>
      </c>
      <c r="V261" s="269" t="e">
        <f t="shared" si="79"/>
        <v>#DIV/0!</v>
      </c>
      <c r="W261" s="270" t="e">
        <f t="shared" si="80"/>
        <v>#DIV/0!</v>
      </c>
      <c r="X261" s="270" t="e">
        <f t="shared" si="81"/>
        <v>#DIV/0!</v>
      </c>
      <c r="Y261" s="270" t="e">
        <f t="shared" si="89"/>
        <v>#DIV/0!</v>
      </c>
    </row>
    <row r="262" spans="1:25" ht="25.5" customHeight="1">
      <c r="A262" s="267">
        <v>153</v>
      </c>
      <c r="B262" s="212"/>
      <c r="C262" s="212"/>
      <c r="D262" s="268" t="e">
        <f>'2. Outdoor DSLAM'!H156</f>
        <v>#DIV/0!</v>
      </c>
      <c r="E262" s="268" t="e">
        <f>D262*'6. WEIGHT PER PRODUCT '!$C$11</f>
        <v>#DIV/0!</v>
      </c>
      <c r="F262" s="268" t="e">
        <f>D262*'6. WEIGHT PER PRODUCT '!$C$12</f>
        <v>#DIV/0!</v>
      </c>
      <c r="G262" s="268" t="e">
        <f>D262*'6. WEIGHT PER PRODUCT '!$C$13</f>
        <v>#DIV/0!</v>
      </c>
      <c r="H262" s="268" t="e">
        <f>D262*'6. WEIGHT PER PRODUCT '!$C$14</f>
        <v>#DIV/0!</v>
      </c>
      <c r="I262" s="268" t="e">
        <f>D262*'6. WEIGHT PER PRODUCT '!$C$15</f>
        <v>#DIV/0!</v>
      </c>
      <c r="J262" s="268" t="e">
        <f>D262*'6. WEIGHT PER PRODUCT '!$C$16</f>
        <v>#DIV/0!</v>
      </c>
      <c r="K262" s="268" t="e">
        <f>D262*'6. WEIGHT PER PRODUCT '!$C$17</f>
        <v>#DIV/0!</v>
      </c>
      <c r="L262" s="268" t="e">
        <f t="shared" si="82"/>
        <v>#DIV/0!</v>
      </c>
      <c r="M262" s="268" t="e">
        <f t="shared" si="83"/>
        <v>#DIV/0!</v>
      </c>
      <c r="N262" s="268" t="e">
        <f t="shared" si="84"/>
        <v>#DIV/0!</v>
      </c>
      <c r="O262" s="268" t="e">
        <f t="shared" si="85"/>
        <v>#DIV/0!</v>
      </c>
      <c r="P262" s="268" t="e">
        <f t="shared" si="76"/>
        <v>#DIV/0!</v>
      </c>
      <c r="Q262" s="268" t="e">
        <f t="shared" si="86"/>
        <v>#DIV/0!</v>
      </c>
      <c r="R262" s="268" t="e">
        <f t="shared" si="77"/>
        <v>#DIV/0!</v>
      </c>
      <c r="S262" s="268" t="e">
        <f t="shared" si="87"/>
        <v>#DIV/0!</v>
      </c>
      <c r="T262" s="268" t="e">
        <f t="shared" si="78"/>
        <v>#DIV/0!</v>
      </c>
      <c r="U262" s="268" t="e">
        <f t="shared" si="88"/>
        <v>#DIV/0!</v>
      </c>
      <c r="V262" s="269" t="e">
        <f t="shared" si="79"/>
        <v>#DIV/0!</v>
      </c>
      <c r="W262" s="270" t="e">
        <f t="shared" si="80"/>
        <v>#DIV/0!</v>
      </c>
      <c r="X262" s="270" t="e">
        <f t="shared" si="81"/>
        <v>#DIV/0!</v>
      </c>
      <c r="Y262" s="270" t="e">
        <f t="shared" si="89"/>
        <v>#DIV/0!</v>
      </c>
    </row>
    <row r="263" spans="1:25" ht="25.5" customHeight="1">
      <c r="A263" s="267">
        <v>154</v>
      </c>
      <c r="B263" s="212"/>
      <c r="C263" s="212"/>
      <c r="D263" s="268" t="e">
        <f>'2. Outdoor DSLAM'!H157</f>
        <v>#DIV/0!</v>
      </c>
      <c r="E263" s="268" t="e">
        <f>D263*'6. WEIGHT PER PRODUCT '!$C$11</f>
        <v>#DIV/0!</v>
      </c>
      <c r="F263" s="268" t="e">
        <f>D263*'6. WEIGHT PER PRODUCT '!$C$12</f>
        <v>#DIV/0!</v>
      </c>
      <c r="G263" s="268" t="e">
        <f>D263*'6. WEIGHT PER PRODUCT '!$C$13</f>
        <v>#DIV/0!</v>
      </c>
      <c r="H263" s="268" t="e">
        <f>D263*'6. WEIGHT PER PRODUCT '!$C$14</f>
        <v>#DIV/0!</v>
      </c>
      <c r="I263" s="268" t="e">
        <f>D263*'6. WEIGHT PER PRODUCT '!$C$15</f>
        <v>#DIV/0!</v>
      </c>
      <c r="J263" s="268" t="e">
        <f>D263*'6. WEIGHT PER PRODUCT '!$C$16</f>
        <v>#DIV/0!</v>
      </c>
      <c r="K263" s="268" t="e">
        <f>D263*'6. WEIGHT PER PRODUCT '!$C$17</f>
        <v>#DIV/0!</v>
      </c>
      <c r="L263" s="268" t="e">
        <f t="shared" si="82"/>
        <v>#DIV/0!</v>
      </c>
      <c r="M263" s="268" t="e">
        <f t="shared" si="83"/>
        <v>#DIV/0!</v>
      </c>
      <c r="N263" s="268" t="e">
        <f t="shared" si="84"/>
        <v>#DIV/0!</v>
      </c>
      <c r="O263" s="268" t="e">
        <f t="shared" si="85"/>
        <v>#DIV/0!</v>
      </c>
      <c r="P263" s="268" t="e">
        <f t="shared" si="76"/>
        <v>#DIV/0!</v>
      </c>
      <c r="Q263" s="268" t="e">
        <f t="shared" si="86"/>
        <v>#DIV/0!</v>
      </c>
      <c r="R263" s="268" t="e">
        <f t="shared" si="77"/>
        <v>#DIV/0!</v>
      </c>
      <c r="S263" s="268" t="e">
        <f t="shared" si="87"/>
        <v>#DIV/0!</v>
      </c>
      <c r="T263" s="268" t="e">
        <f t="shared" si="78"/>
        <v>#DIV/0!</v>
      </c>
      <c r="U263" s="268" t="e">
        <f t="shared" si="88"/>
        <v>#DIV/0!</v>
      </c>
      <c r="V263" s="269" t="e">
        <f t="shared" si="79"/>
        <v>#DIV/0!</v>
      </c>
      <c r="W263" s="270" t="e">
        <f t="shared" si="80"/>
        <v>#DIV/0!</v>
      </c>
      <c r="X263" s="270" t="e">
        <f t="shared" si="81"/>
        <v>#DIV/0!</v>
      </c>
      <c r="Y263" s="270" t="e">
        <f t="shared" si="89"/>
        <v>#DIV/0!</v>
      </c>
    </row>
    <row r="264" spans="1:25" ht="25.5" customHeight="1">
      <c r="A264" s="267">
        <v>155</v>
      </c>
      <c r="B264" s="212"/>
      <c r="C264" s="212"/>
      <c r="D264" s="268" t="e">
        <f>'2. Outdoor DSLAM'!H158</f>
        <v>#DIV/0!</v>
      </c>
      <c r="E264" s="268" t="e">
        <f>D264*'6. WEIGHT PER PRODUCT '!$C$11</f>
        <v>#DIV/0!</v>
      </c>
      <c r="F264" s="268" t="e">
        <f>D264*'6. WEIGHT PER PRODUCT '!$C$12</f>
        <v>#DIV/0!</v>
      </c>
      <c r="G264" s="268" t="e">
        <f>D264*'6. WEIGHT PER PRODUCT '!$C$13</f>
        <v>#DIV/0!</v>
      </c>
      <c r="H264" s="268" t="e">
        <f>D264*'6. WEIGHT PER PRODUCT '!$C$14</f>
        <v>#DIV/0!</v>
      </c>
      <c r="I264" s="268" t="e">
        <f>D264*'6. WEIGHT PER PRODUCT '!$C$15</f>
        <v>#DIV/0!</v>
      </c>
      <c r="J264" s="268" t="e">
        <f>D264*'6. WEIGHT PER PRODUCT '!$C$16</f>
        <v>#DIV/0!</v>
      </c>
      <c r="K264" s="268" t="e">
        <f>D264*'6. WEIGHT PER PRODUCT '!$C$17</f>
        <v>#DIV/0!</v>
      </c>
      <c r="L264" s="268" t="e">
        <f t="shared" si="82"/>
        <v>#DIV/0!</v>
      </c>
      <c r="M264" s="268" t="e">
        <f t="shared" si="83"/>
        <v>#DIV/0!</v>
      </c>
      <c r="N264" s="268" t="e">
        <f t="shared" si="84"/>
        <v>#DIV/0!</v>
      </c>
      <c r="O264" s="268" t="e">
        <f t="shared" si="85"/>
        <v>#DIV/0!</v>
      </c>
      <c r="P264" s="268" t="e">
        <f t="shared" si="76"/>
        <v>#DIV/0!</v>
      </c>
      <c r="Q264" s="268" t="e">
        <f t="shared" si="86"/>
        <v>#DIV/0!</v>
      </c>
      <c r="R264" s="268" t="e">
        <f t="shared" si="77"/>
        <v>#DIV/0!</v>
      </c>
      <c r="S264" s="268" t="e">
        <f t="shared" si="87"/>
        <v>#DIV/0!</v>
      </c>
      <c r="T264" s="268" t="e">
        <f t="shared" si="78"/>
        <v>#DIV/0!</v>
      </c>
      <c r="U264" s="268" t="e">
        <f t="shared" si="88"/>
        <v>#DIV/0!</v>
      </c>
      <c r="V264" s="269" t="e">
        <f t="shared" si="79"/>
        <v>#DIV/0!</v>
      </c>
      <c r="W264" s="270" t="e">
        <f t="shared" si="80"/>
        <v>#DIV/0!</v>
      </c>
      <c r="X264" s="270" t="e">
        <f t="shared" si="81"/>
        <v>#DIV/0!</v>
      </c>
      <c r="Y264" s="270" t="e">
        <f t="shared" si="89"/>
        <v>#DIV/0!</v>
      </c>
    </row>
    <row r="265" spans="1:25" ht="25.5" customHeight="1">
      <c r="A265" s="267">
        <v>156</v>
      </c>
      <c r="B265" s="212"/>
      <c r="C265" s="212"/>
      <c r="D265" s="268" t="e">
        <f>'2. Outdoor DSLAM'!H159</f>
        <v>#DIV/0!</v>
      </c>
      <c r="E265" s="268" t="e">
        <f>D265*'6. WEIGHT PER PRODUCT '!$C$11</f>
        <v>#DIV/0!</v>
      </c>
      <c r="F265" s="268" t="e">
        <f>D265*'6. WEIGHT PER PRODUCT '!$C$12</f>
        <v>#DIV/0!</v>
      </c>
      <c r="G265" s="268" t="e">
        <f>D265*'6. WEIGHT PER PRODUCT '!$C$13</f>
        <v>#DIV/0!</v>
      </c>
      <c r="H265" s="268" t="e">
        <f>D265*'6. WEIGHT PER PRODUCT '!$C$14</f>
        <v>#DIV/0!</v>
      </c>
      <c r="I265" s="268" t="e">
        <f>D265*'6. WEIGHT PER PRODUCT '!$C$15</f>
        <v>#DIV/0!</v>
      </c>
      <c r="J265" s="268" t="e">
        <f>D265*'6. WEIGHT PER PRODUCT '!$C$16</f>
        <v>#DIV/0!</v>
      </c>
      <c r="K265" s="268" t="e">
        <f>D265*'6. WEIGHT PER PRODUCT '!$C$17</f>
        <v>#DIV/0!</v>
      </c>
      <c r="L265" s="268" t="e">
        <f t="shared" si="82"/>
        <v>#DIV/0!</v>
      </c>
      <c r="M265" s="268" t="e">
        <f t="shared" si="83"/>
        <v>#DIV/0!</v>
      </c>
      <c r="N265" s="268" t="e">
        <f t="shared" si="84"/>
        <v>#DIV/0!</v>
      </c>
      <c r="O265" s="268" t="e">
        <f t="shared" si="85"/>
        <v>#DIV/0!</v>
      </c>
      <c r="P265" s="268" t="e">
        <f t="shared" si="76"/>
        <v>#DIV/0!</v>
      </c>
      <c r="Q265" s="268" t="e">
        <f t="shared" si="86"/>
        <v>#DIV/0!</v>
      </c>
      <c r="R265" s="268" t="e">
        <f t="shared" si="77"/>
        <v>#DIV/0!</v>
      </c>
      <c r="S265" s="268" t="e">
        <f t="shared" si="87"/>
        <v>#DIV/0!</v>
      </c>
      <c r="T265" s="268" t="e">
        <f t="shared" si="78"/>
        <v>#DIV/0!</v>
      </c>
      <c r="U265" s="268" t="e">
        <f t="shared" si="88"/>
        <v>#DIV/0!</v>
      </c>
      <c r="V265" s="269" t="e">
        <f t="shared" si="79"/>
        <v>#DIV/0!</v>
      </c>
      <c r="W265" s="270" t="e">
        <f t="shared" si="80"/>
        <v>#DIV/0!</v>
      </c>
      <c r="X265" s="270" t="e">
        <f t="shared" si="81"/>
        <v>#DIV/0!</v>
      </c>
      <c r="Y265" s="270" t="e">
        <f t="shared" si="89"/>
        <v>#DIV/0!</v>
      </c>
    </row>
    <row r="266" spans="1:25" ht="25.5" customHeight="1">
      <c r="A266" s="267">
        <v>157</v>
      </c>
      <c r="B266" s="212"/>
      <c r="C266" s="212"/>
      <c r="D266" s="268" t="e">
        <f>'2. Outdoor DSLAM'!H160</f>
        <v>#DIV/0!</v>
      </c>
      <c r="E266" s="268" t="e">
        <f>D266*'6. WEIGHT PER PRODUCT '!$C$11</f>
        <v>#DIV/0!</v>
      </c>
      <c r="F266" s="268" t="e">
        <f>D266*'6. WEIGHT PER PRODUCT '!$C$12</f>
        <v>#DIV/0!</v>
      </c>
      <c r="G266" s="268" t="e">
        <f>D266*'6. WEIGHT PER PRODUCT '!$C$13</f>
        <v>#DIV/0!</v>
      </c>
      <c r="H266" s="268" t="e">
        <f>D266*'6. WEIGHT PER PRODUCT '!$C$14</f>
        <v>#DIV/0!</v>
      </c>
      <c r="I266" s="268" t="e">
        <f>D266*'6. WEIGHT PER PRODUCT '!$C$15</f>
        <v>#DIV/0!</v>
      </c>
      <c r="J266" s="268" t="e">
        <f>D266*'6. WEIGHT PER PRODUCT '!$C$16</f>
        <v>#DIV/0!</v>
      </c>
      <c r="K266" s="268" t="e">
        <f>D266*'6. WEIGHT PER PRODUCT '!$C$17</f>
        <v>#DIV/0!</v>
      </c>
      <c r="L266" s="268" t="e">
        <f t="shared" si="82"/>
        <v>#DIV/0!</v>
      </c>
      <c r="M266" s="268" t="e">
        <f t="shared" si="83"/>
        <v>#DIV/0!</v>
      </c>
      <c r="N266" s="268" t="e">
        <f t="shared" si="84"/>
        <v>#DIV/0!</v>
      </c>
      <c r="O266" s="268" t="e">
        <f t="shared" si="85"/>
        <v>#DIV/0!</v>
      </c>
      <c r="P266" s="268" t="e">
        <f t="shared" si="76"/>
        <v>#DIV/0!</v>
      </c>
      <c r="Q266" s="268" t="e">
        <f t="shared" si="86"/>
        <v>#DIV/0!</v>
      </c>
      <c r="R266" s="268" t="e">
        <f t="shared" si="77"/>
        <v>#DIV/0!</v>
      </c>
      <c r="S266" s="268" t="e">
        <f t="shared" si="87"/>
        <v>#DIV/0!</v>
      </c>
      <c r="T266" s="268" t="e">
        <f t="shared" si="78"/>
        <v>#DIV/0!</v>
      </c>
      <c r="U266" s="268" t="e">
        <f t="shared" si="88"/>
        <v>#DIV/0!</v>
      </c>
      <c r="V266" s="269" t="e">
        <f t="shared" si="79"/>
        <v>#DIV/0!</v>
      </c>
      <c r="W266" s="270" t="e">
        <f t="shared" si="80"/>
        <v>#DIV/0!</v>
      </c>
      <c r="X266" s="270" t="e">
        <f t="shared" si="81"/>
        <v>#DIV/0!</v>
      </c>
      <c r="Y266" s="270" t="e">
        <f t="shared" si="89"/>
        <v>#DIV/0!</v>
      </c>
    </row>
    <row r="267" spans="1:25" ht="25.5" customHeight="1">
      <c r="A267" s="267">
        <v>158</v>
      </c>
      <c r="B267" s="212"/>
      <c r="C267" s="212"/>
      <c r="D267" s="268" t="e">
        <f>'2. Outdoor DSLAM'!H161</f>
        <v>#DIV/0!</v>
      </c>
      <c r="E267" s="268" t="e">
        <f>D267*'6. WEIGHT PER PRODUCT '!$C$11</f>
        <v>#DIV/0!</v>
      </c>
      <c r="F267" s="268" t="e">
        <f>D267*'6. WEIGHT PER PRODUCT '!$C$12</f>
        <v>#DIV/0!</v>
      </c>
      <c r="G267" s="268" t="e">
        <f>D267*'6. WEIGHT PER PRODUCT '!$C$13</f>
        <v>#DIV/0!</v>
      </c>
      <c r="H267" s="268" t="e">
        <f>D267*'6. WEIGHT PER PRODUCT '!$C$14</f>
        <v>#DIV/0!</v>
      </c>
      <c r="I267" s="268" t="e">
        <f>D267*'6. WEIGHT PER PRODUCT '!$C$15</f>
        <v>#DIV/0!</v>
      </c>
      <c r="J267" s="268" t="e">
        <f>D267*'6. WEIGHT PER PRODUCT '!$C$16</f>
        <v>#DIV/0!</v>
      </c>
      <c r="K267" s="268" t="e">
        <f>D267*'6. WEIGHT PER PRODUCT '!$C$17</f>
        <v>#DIV/0!</v>
      </c>
      <c r="L267" s="268" t="e">
        <f t="shared" si="82"/>
        <v>#DIV/0!</v>
      </c>
      <c r="M267" s="268" t="e">
        <f t="shared" si="83"/>
        <v>#DIV/0!</v>
      </c>
      <c r="N267" s="268" t="e">
        <f t="shared" si="84"/>
        <v>#DIV/0!</v>
      </c>
      <c r="O267" s="268" t="e">
        <f t="shared" si="85"/>
        <v>#DIV/0!</v>
      </c>
      <c r="P267" s="268" t="e">
        <f t="shared" si="76"/>
        <v>#DIV/0!</v>
      </c>
      <c r="Q267" s="268" t="e">
        <f t="shared" si="86"/>
        <v>#DIV/0!</v>
      </c>
      <c r="R267" s="268" t="e">
        <f t="shared" si="77"/>
        <v>#DIV/0!</v>
      </c>
      <c r="S267" s="268" t="e">
        <f t="shared" si="87"/>
        <v>#DIV/0!</v>
      </c>
      <c r="T267" s="268" t="e">
        <f t="shared" si="78"/>
        <v>#DIV/0!</v>
      </c>
      <c r="U267" s="268" t="e">
        <f t="shared" si="88"/>
        <v>#DIV/0!</v>
      </c>
      <c r="V267" s="269" t="e">
        <f t="shared" si="79"/>
        <v>#DIV/0!</v>
      </c>
      <c r="W267" s="270" t="e">
        <f t="shared" si="80"/>
        <v>#DIV/0!</v>
      </c>
      <c r="X267" s="270" t="e">
        <f t="shared" si="81"/>
        <v>#DIV/0!</v>
      </c>
      <c r="Y267" s="270" t="e">
        <f t="shared" si="89"/>
        <v>#DIV/0!</v>
      </c>
    </row>
    <row r="268" spans="1:25" ht="25.5" customHeight="1">
      <c r="A268" s="267">
        <v>159</v>
      </c>
      <c r="B268" s="212"/>
      <c r="C268" s="212"/>
      <c r="D268" s="268" t="e">
        <f>'2. Outdoor DSLAM'!H162</f>
        <v>#DIV/0!</v>
      </c>
      <c r="E268" s="268" t="e">
        <f>D268*'6. WEIGHT PER PRODUCT '!$C$11</f>
        <v>#DIV/0!</v>
      </c>
      <c r="F268" s="268" t="e">
        <f>D268*'6. WEIGHT PER PRODUCT '!$C$12</f>
        <v>#DIV/0!</v>
      </c>
      <c r="G268" s="268" t="e">
        <f>D268*'6. WEIGHT PER PRODUCT '!$C$13</f>
        <v>#DIV/0!</v>
      </c>
      <c r="H268" s="268" t="e">
        <f>D268*'6. WEIGHT PER PRODUCT '!$C$14</f>
        <v>#DIV/0!</v>
      </c>
      <c r="I268" s="268" t="e">
        <f>D268*'6. WEIGHT PER PRODUCT '!$C$15</f>
        <v>#DIV/0!</v>
      </c>
      <c r="J268" s="268" t="e">
        <f>D268*'6. WEIGHT PER PRODUCT '!$C$16</f>
        <v>#DIV/0!</v>
      </c>
      <c r="K268" s="268" t="e">
        <f>D268*'6. WEIGHT PER PRODUCT '!$C$17</f>
        <v>#DIV/0!</v>
      </c>
      <c r="L268" s="268" t="e">
        <f t="shared" si="82"/>
        <v>#DIV/0!</v>
      </c>
      <c r="M268" s="268" t="e">
        <f t="shared" si="83"/>
        <v>#DIV/0!</v>
      </c>
      <c r="N268" s="268" t="e">
        <f t="shared" si="84"/>
        <v>#DIV/0!</v>
      </c>
      <c r="O268" s="268" t="e">
        <f t="shared" si="85"/>
        <v>#DIV/0!</v>
      </c>
      <c r="P268" s="268" t="e">
        <f t="shared" si="76"/>
        <v>#DIV/0!</v>
      </c>
      <c r="Q268" s="268" t="e">
        <f t="shared" si="86"/>
        <v>#DIV/0!</v>
      </c>
      <c r="R268" s="268" t="e">
        <f t="shared" si="77"/>
        <v>#DIV/0!</v>
      </c>
      <c r="S268" s="268" t="e">
        <f t="shared" si="87"/>
        <v>#DIV/0!</v>
      </c>
      <c r="T268" s="268" t="e">
        <f t="shared" si="78"/>
        <v>#DIV/0!</v>
      </c>
      <c r="U268" s="268" t="e">
        <f t="shared" si="88"/>
        <v>#DIV/0!</v>
      </c>
      <c r="V268" s="269" t="e">
        <f t="shared" si="79"/>
        <v>#DIV/0!</v>
      </c>
      <c r="W268" s="270" t="e">
        <f t="shared" si="80"/>
        <v>#DIV/0!</v>
      </c>
      <c r="X268" s="270" t="e">
        <f t="shared" si="81"/>
        <v>#DIV/0!</v>
      </c>
      <c r="Y268" s="270" t="e">
        <f t="shared" si="89"/>
        <v>#DIV/0!</v>
      </c>
    </row>
    <row r="269" spans="1:25" ht="25.5" customHeight="1">
      <c r="A269" s="267">
        <v>160</v>
      </c>
      <c r="B269" s="212"/>
      <c r="C269" s="212"/>
      <c r="D269" s="268" t="e">
        <f>'2. Outdoor DSLAM'!H163</f>
        <v>#DIV/0!</v>
      </c>
      <c r="E269" s="268" t="e">
        <f>D269*'6. WEIGHT PER PRODUCT '!$C$11</f>
        <v>#DIV/0!</v>
      </c>
      <c r="F269" s="268" t="e">
        <f>D269*'6. WEIGHT PER PRODUCT '!$C$12</f>
        <v>#DIV/0!</v>
      </c>
      <c r="G269" s="268" t="e">
        <f>D269*'6. WEIGHT PER PRODUCT '!$C$13</f>
        <v>#DIV/0!</v>
      </c>
      <c r="H269" s="268" t="e">
        <f>D269*'6. WEIGHT PER PRODUCT '!$C$14</f>
        <v>#DIV/0!</v>
      </c>
      <c r="I269" s="268" t="e">
        <f>D269*'6. WEIGHT PER PRODUCT '!$C$15</f>
        <v>#DIV/0!</v>
      </c>
      <c r="J269" s="268" t="e">
        <f>D269*'6. WEIGHT PER PRODUCT '!$C$16</f>
        <v>#DIV/0!</v>
      </c>
      <c r="K269" s="268" t="e">
        <f>D269*'6. WEIGHT PER PRODUCT '!$C$17</f>
        <v>#DIV/0!</v>
      </c>
      <c r="L269" s="268" t="e">
        <f t="shared" si="82"/>
        <v>#DIV/0!</v>
      </c>
      <c r="M269" s="268" t="e">
        <f t="shared" si="83"/>
        <v>#DIV/0!</v>
      </c>
      <c r="N269" s="268" t="e">
        <f t="shared" si="84"/>
        <v>#DIV/0!</v>
      </c>
      <c r="O269" s="268" t="e">
        <f t="shared" si="85"/>
        <v>#DIV/0!</v>
      </c>
      <c r="P269" s="268" t="e">
        <f t="shared" si="76"/>
        <v>#DIV/0!</v>
      </c>
      <c r="Q269" s="268" t="e">
        <f t="shared" si="86"/>
        <v>#DIV/0!</v>
      </c>
      <c r="R269" s="268" t="e">
        <f t="shared" si="77"/>
        <v>#DIV/0!</v>
      </c>
      <c r="S269" s="268" t="e">
        <f t="shared" si="87"/>
        <v>#DIV/0!</v>
      </c>
      <c r="T269" s="268" t="e">
        <f t="shared" si="78"/>
        <v>#DIV/0!</v>
      </c>
      <c r="U269" s="268" t="e">
        <f t="shared" si="88"/>
        <v>#DIV/0!</v>
      </c>
      <c r="V269" s="269" t="e">
        <f t="shared" si="79"/>
        <v>#DIV/0!</v>
      </c>
      <c r="W269" s="270" t="e">
        <f t="shared" si="80"/>
        <v>#DIV/0!</v>
      </c>
      <c r="X269" s="270" t="e">
        <f t="shared" si="81"/>
        <v>#DIV/0!</v>
      </c>
      <c r="Y269" s="270" t="e">
        <f t="shared" si="89"/>
        <v>#DIV/0!</v>
      </c>
    </row>
    <row r="270" spans="1:25" ht="25.5" customHeight="1">
      <c r="A270" s="267">
        <v>161</v>
      </c>
      <c r="B270" s="212"/>
      <c r="C270" s="212"/>
      <c r="D270" s="268" t="e">
        <f>'2. Outdoor DSLAM'!H164</f>
        <v>#DIV/0!</v>
      </c>
      <c r="E270" s="268" t="e">
        <f>D270*'6. WEIGHT PER PRODUCT '!$C$11</f>
        <v>#DIV/0!</v>
      </c>
      <c r="F270" s="268" t="e">
        <f>D270*'6. WEIGHT PER PRODUCT '!$C$12</f>
        <v>#DIV/0!</v>
      </c>
      <c r="G270" s="268" t="e">
        <f>D270*'6. WEIGHT PER PRODUCT '!$C$13</f>
        <v>#DIV/0!</v>
      </c>
      <c r="H270" s="268" t="e">
        <f>D270*'6. WEIGHT PER PRODUCT '!$C$14</f>
        <v>#DIV/0!</v>
      </c>
      <c r="I270" s="268" t="e">
        <f>D270*'6. WEIGHT PER PRODUCT '!$C$15</f>
        <v>#DIV/0!</v>
      </c>
      <c r="J270" s="268" t="e">
        <f>D270*'6. WEIGHT PER PRODUCT '!$C$16</f>
        <v>#DIV/0!</v>
      </c>
      <c r="K270" s="268" t="e">
        <f>D270*'6. WEIGHT PER PRODUCT '!$C$17</f>
        <v>#DIV/0!</v>
      </c>
      <c r="L270" s="268" t="e">
        <f t="shared" si="82"/>
        <v>#DIV/0!</v>
      </c>
      <c r="M270" s="268" t="e">
        <f t="shared" si="83"/>
        <v>#DIV/0!</v>
      </c>
      <c r="N270" s="268" t="e">
        <f t="shared" si="84"/>
        <v>#DIV/0!</v>
      </c>
      <c r="O270" s="268" t="e">
        <f t="shared" si="85"/>
        <v>#DIV/0!</v>
      </c>
      <c r="P270" s="268" t="e">
        <f t="shared" si="76"/>
        <v>#DIV/0!</v>
      </c>
      <c r="Q270" s="268" t="e">
        <f t="shared" si="86"/>
        <v>#DIV/0!</v>
      </c>
      <c r="R270" s="268" t="e">
        <f t="shared" si="77"/>
        <v>#DIV/0!</v>
      </c>
      <c r="S270" s="268" t="e">
        <f t="shared" si="87"/>
        <v>#DIV/0!</v>
      </c>
      <c r="T270" s="268" t="e">
        <f t="shared" si="78"/>
        <v>#DIV/0!</v>
      </c>
      <c r="U270" s="268" t="e">
        <f t="shared" si="88"/>
        <v>#DIV/0!</v>
      </c>
      <c r="V270" s="269" t="e">
        <f t="shared" si="79"/>
        <v>#DIV/0!</v>
      </c>
      <c r="W270" s="270" t="e">
        <f t="shared" si="80"/>
        <v>#DIV/0!</v>
      </c>
      <c r="X270" s="270" t="e">
        <f t="shared" si="81"/>
        <v>#DIV/0!</v>
      </c>
      <c r="Y270" s="270" t="e">
        <f t="shared" si="89"/>
        <v>#DIV/0!</v>
      </c>
    </row>
    <row r="271" spans="1:25" ht="25.5" customHeight="1">
      <c r="A271" s="267">
        <v>162</v>
      </c>
      <c r="B271" s="212"/>
      <c r="C271" s="212"/>
      <c r="D271" s="268" t="e">
        <f>'2. Outdoor DSLAM'!H165</f>
        <v>#DIV/0!</v>
      </c>
      <c r="E271" s="268" t="e">
        <f>D271*'6. WEIGHT PER PRODUCT '!$C$11</f>
        <v>#DIV/0!</v>
      </c>
      <c r="F271" s="268" t="e">
        <f>D271*'6. WEIGHT PER PRODUCT '!$C$12</f>
        <v>#DIV/0!</v>
      </c>
      <c r="G271" s="268" t="e">
        <f>D271*'6. WEIGHT PER PRODUCT '!$C$13</f>
        <v>#DIV/0!</v>
      </c>
      <c r="H271" s="268" t="e">
        <f>D271*'6. WEIGHT PER PRODUCT '!$C$14</f>
        <v>#DIV/0!</v>
      </c>
      <c r="I271" s="268" t="e">
        <f>D271*'6. WEIGHT PER PRODUCT '!$C$15</f>
        <v>#DIV/0!</v>
      </c>
      <c r="J271" s="268" t="e">
        <f>D271*'6. WEIGHT PER PRODUCT '!$C$16</f>
        <v>#DIV/0!</v>
      </c>
      <c r="K271" s="268" t="e">
        <f>D271*'6. WEIGHT PER PRODUCT '!$C$17</f>
        <v>#DIV/0!</v>
      </c>
      <c r="L271" s="268" t="e">
        <f t="shared" si="82"/>
        <v>#DIV/0!</v>
      </c>
      <c r="M271" s="268" t="e">
        <f t="shared" si="83"/>
        <v>#DIV/0!</v>
      </c>
      <c r="N271" s="268" t="e">
        <f t="shared" si="84"/>
        <v>#DIV/0!</v>
      </c>
      <c r="O271" s="268" t="e">
        <f t="shared" si="85"/>
        <v>#DIV/0!</v>
      </c>
      <c r="P271" s="268" t="e">
        <f t="shared" si="76"/>
        <v>#DIV/0!</v>
      </c>
      <c r="Q271" s="268" t="e">
        <f t="shared" si="86"/>
        <v>#DIV/0!</v>
      </c>
      <c r="R271" s="268" t="e">
        <f t="shared" si="77"/>
        <v>#DIV/0!</v>
      </c>
      <c r="S271" s="268" t="e">
        <f t="shared" si="87"/>
        <v>#DIV/0!</v>
      </c>
      <c r="T271" s="268" t="e">
        <f t="shared" si="78"/>
        <v>#DIV/0!</v>
      </c>
      <c r="U271" s="268" t="e">
        <f t="shared" si="88"/>
        <v>#DIV/0!</v>
      </c>
      <c r="V271" s="269" t="e">
        <f t="shared" si="79"/>
        <v>#DIV/0!</v>
      </c>
      <c r="W271" s="270" t="e">
        <f t="shared" si="80"/>
        <v>#DIV/0!</v>
      </c>
      <c r="X271" s="270" t="e">
        <f t="shared" si="81"/>
        <v>#DIV/0!</v>
      </c>
      <c r="Y271" s="270" t="e">
        <f t="shared" si="89"/>
        <v>#DIV/0!</v>
      </c>
    </row>
    <row r="272" spans="1:25" ht="25.5" customHeight="1">
      <c r="A272" s="267">
        <v>163</v>
      </c>
      <c r="B272" s="212"/>
      <c r="C272" s="212"/>
      <c r="D272" s="268" t="e">
        <f>'2. Outdoor DSLAM'!H166</f>
        <v>#DIV/0!</v>
      </c>
      <c r="E272" s="268" t="e">
        <f>D272*'6. WEIGHT PER PRODUCT '!$C$11</f>
        <v>#DIV/0!</v>
      </c>
      <c r="F272" s="268" t="e">
        <f>D272*'6. WEIGHT PER PRODUCT '!$C$12</f>
        <v>#DIV/0!</v>
      </c>
      <c r="G272" s="268" t="e">
        <f>D272*'6. WEIGHT PER PRODUCT '!$C$13</f>
        <v>#DIV/0!</v>
      </c>
      <c r="H272" s="268" t="e">
        <f>D272*'6. WEIGHT PER PRODUCT '!$C$14</f>
        <v>#DIV/0!</v>
      </c>
      <c r="I272" s="268" t="e">
        <f>D272*'6. WEIGHT PER PRODUCT '!$C$15</f>
        <v>#DIV/0!</v>
      </c>
      <c r="J272" s="268" t="e">
        <f>D272*'6. WEIGHT PER PRODUCT '!$C$16</f>
        <v>#DIV/0!</v>
      </c>
      <c r="K272" s="268" t="e">
        <f>D272*'6. WEIGHT PER PRODUCT '!$C$17</f>
        <v>#DIV/0!</v>
      </c>
      <c r="L272" s="268" t="e">
        <f t="shared" si="82"/>
        <v>#DIV/0!</v>
      </c>
      <c r="M272" s="268" t="e">
        <f t="shared" si="83"/>
        <v>#DIV/0!</v>
      </c>
      <c r="N272" s="268" t="e">
        <f t="shared" si="84"/>
        <v>#DIV/0!</v>
      </c>
      <c r="O272" s="268" t="e">
        <f t="shared" si="85"/>
        <v>#DIV/0!</v>
      </c>
      <c r="P272" s="268" t="e">
        <f t="shared" si="76"/>
        <v>#DIV/0!</v>
      </c>
      <c r="Q272" s="268" t="e">
        <f t="shared" si="86"/>
        <v>#DIV/0!</v>
      </c>
      <c r="R272" s="268" t="e">
        <f t="shared" si="77"/>
        <v>#DIV/0!</v>
      </c>
      <c r="S272" s="268" t="e">
        <f t="shared" si="87"/>
        <v>#DIV/0!</v>
      </c>
      <c r="T272" s="268" t="e">
        <f t="shared" si="78"/>
        <v>#DIV/0!</v>
      </c>
      <c r="U272" s="268" t="e">
        <f t="shared" si="88"/>
        <v>#DIV/0!</v>
      </c>
      <c r="V272" s="269" t="e">
        <f t="shared" si="79"/>
        <v>#DIV/0!</v>
      </c>
      <c r="W272" s="270" t="e">
        <f t="shared" si="80"/>
        <v>#DIV/0!</v>
      </c>
      <c r="X272" s="270" t="e">
        <f t="shared" si="81"/>
        <v>#DIV/0!</v>
      </c>
      <c r="Y272" s="270" t="e">
        <f t="shared" si="89"/>
        <v>#DIV/0!</v>
      </c>
    </row>
    <row r="273" spans="1:25" ht="25.5" customHeight="1">
      <c r="A273" s="267">
        <v>164</v>
      </c>
      <c r="B273" s="212"/>
      <c r="C273" s="212"/>
      <c r="D273" s="268" t="e">
        <f>'2. Outdoor DSLAM'!H167</f>
        <v>#DIV/0!</v>
      </c>
      <c r="E273" s="268" t="e">
        <f>D273*'6. WEIGHT PER PRODUCT '!$C$11</f>
        <v>#DIV/0!</v>
      </c>
      <c r="F273" s="268" t="e">
        <f>D273*'6. WEIGHT PER PRODUCT '!$C$12</f>
        <v>#DIV/0!</v>
      </c>
      <c r="G273" s="268" t="e">
        <f>D273*'6. WEIGHT PER PRODUCT '!$C$13</f>
        <v>#DIV/0!</v>
      </c>
      <c r="H273" s="268" t="e">
        <f>D273*'6. WEIGHT PER PRODUCT '!$C$14</f>
        <v>#DIV/0!</v>
      </c>
      <c r="I273" s="268" t="e">
        <f>D273*'6. WEIGHT PER PRODUCT '!$C$15</f>
        <v>#DIV/0!</v>
      </c>
      <c r="J273" s="268" t="e">
        <f>D273*'6. WEIGHT PER PRODUCT '!$C$16</f>
        <v>#DIV/0!</v>
      </c>
      <c r="K273" s="268" t="e">
        <f>D273*'6. WEIGHT PER PRODUCT '!$C$17</f>
        <v>#DIV/0!</v>
      </c>
      <c r="L273" s="268" t="e">
        <f t="shared" si="82"/>
        <v>#DIV/0!</v>
      </c>
      <c r="M273" s="268" t="e">
        <f t="shared" si="83"/>
        <v>#DIV/0!</v>
      </c>
      <c r="N273" s="268" t="e">
        <f t="shared" si="84"/>
        <v>#DIV/0!</v>
      </c>
      <c r="O273" s="268" t="e">
        <f t="shared" si="85"/>
        <v>#DIV/0!</v>
      </c>
      <c r="P273" s="268" t="e">
        <f t="shared" si="76"/>
        <v>#DIV/0!</v>
      </c>
      <c r="Q273" s="268" t="e">
        <f t="shared" si="86"/>
        <v>#DIV/0!</v>
      </c>
      <c r="R273" s="268" t="e">
        <f t="shared" si="77"/>
        <v>#DIV/0!</v>
      </c>
      <c r="S273" s="268" t="e">
        <f t="shared" si="87"/>
        <v>#DIV/0!</v>
      </c>
      <c r="T273" s="268" t="e">
        <f t="shared" si="78"/>
        <v>#DIV/0!</v>
      </c>
      <c r="U273" s="268" t="e">
        <f t="shared" si="88"/>
        <v>#DIV/0!</v>
      </c>
      <c r="V273" s="269" t="e">
        <f t="shared" si="79"/>
        <v>#DIV/0!</v>
      </c>
      <c r="W273" s="270" t="e">
        <f t="shared" si="80"/>
        <v>#DIV/0!</v>
      </c>
      <c r="X273" s="270" t="e">
        <f t="shared" si="81"/>
        <v>#DIV/0!</v>
      </c>
      <c r="Y273" s="270" t="e">
        <f t="shared" si="89"/>
        <v>#DIV/0!</v>
      </c>
    </row>
    <row r="274" spans="1:25" ht="25.5" customHeight="1">
      <c r="A274" s="267">
        <v>165</v>
      </c>
      <c r="B274" s="212"/>
      <c r="C274" s="212"/>
      <c r="D274" s="268" t="e">
        <f>'2. Outdoor DSLAM'!H168</f>
        <v>#DIV/0!</v>
      </c>
      <c r="E274" s="268" t="e">
        <f>D274*'6. WEIGHT PER PRODUCT '!$C$11</f>
        <v>#DIV/0!</v>
      </c>
      <c r="F274" s="268" t="e">
        <f>D274*'6. WEIGHT PER PRODUCT '!$C$12</f>
        <v>#DIV/0!</v>
      </c>
      <c r="G274" s="268" t="e">
        <f>D274*'6. WEIGHT PER PRODUCT '!$C$13</f>
        <v>#DIV/0!</v>
      </c>
      <c r="H274" s="268" t="e">
        <f>D274*'6. WEIGHT PER PRODUCT '!$C$14</f>
        <v>#DIV/0!</v>
      </c>
      <c r="I274" s="268" t="e">
        <f>D274*'6. WEIGHT PER PRODUCT '!$C$15</f>
        <v>#DIV/0!</v>
      </c>
      <c r="J274" s="268" t="e">
        <f>D274*'6. WEIGHT PER PRODUCT '!$C$16</f>
        <v>#DIV/0!</v>
      </c>
      <c r="K274" s="268" t="e">
        <f>D274*'6. WEIGHT PER PRODUCT '!$C$17</f>
        <v>#DIV/0!</v>
      </c>
      <c r="L274" s="268" t="e">
        <f t="shared" si="82"/>
        <v>#DIV/0!</v>
      </c>
      <c r="M274" s="268" t="e">
        <f t="shared" si="83"/>
        <v>#DIV/0!</v>
      </c>
      <c r="N274" s="268" t="e">
        <f t="shared" si="84"/>
        <v>#DIV/0!</v>
      </c>
      <c r="O274" s="268" t="e">
        <f t="shared" si="85"/>
        <v>#DIV/0!</v>
      </c>
      <c r="P274" s="268" t="e">
        <f t="shared" si="76"/>
        <v>#DIV/0!</v>
      </c>
      <c r="Q274" s="268" t="e">
        <f t="shared" si="86"/>
        <v>#DIV/0!</v>
      </c>
      <c r="R274" s="268" t="e">
        <f t="shared" si="77"/>
        <v>#DIV/0!</v>
      </c>
      <c r="S274" s="268" t="e">
        <f t="shared" si="87"/>
        <v>#DIV/0!</v>
      </c>
      <c r="T274" s="268" t="e">
        <f t="shared" si="78"/>
        <v>#DIV/0!</v>
      </c>
      <c r="U274" s="268" t="e">
        <f t="shared" si="88"/>
        <v>#DIV/0!</v>
      </c>
      <c r="V274" s="269" t="e">
        <f t="shared" si="79"/>
        <v>#DIV/0!</v>
      </c>
      <c r="W274" s="270" t="e">
        <f t="shared" si="80"/>
        <v>#DIV/0!</v>
      </c>
      <c r="X274" s="270" t="e">
        <f t="shared" si="81"/>
        <v>#DIV/0!</v>
      </c>
      <c r="Y274" s="270" t="e">
        <f t="shared" si="89"/>
        <v>#DIV/0!</v>
      </c>
    </row>
    <row r="275" spans="1:25" ht="25.5" customHeight="1">
      <c r="A275" s="267">
        <v>166</v>
      </c>
      <c r="B275" s="212"/>
      <c r="C275" s="212"/>
      <c r="D275" s="268" t="e">
        <f>'2. Outdoor DSLAM'!H169</f>
        <v>#DIV/0!</v>
      </c>
      <c r="E275" s="268" t="e">
        <f>D275*'6. WEIGHT PER PRODUCT '!$C$11</f>
        <v>#DIV/0!</v>
      </c>
      <c r="F275" s="268" t="e">
        <f>D275*'6. WEIGHT PER PRODUCT '!$C$12</f>
        <v>#DIV/0!</v>
      </c>
      <c r="G275" s="268" t="e">
        <f>D275*'6. WEIGHT PER PRODUCT '!$C$13</f>
        <v>#DIV/0!</v>
      </c>
      <c r="H275" s="268" t="e">
        <f>D275*'6. WEIGHT PER PRODUCT '!$C$14</f>
        <v>#DIV/0!</v>
      </c>
      <c r="I275" s="268" t="e">
        <f>D275*'6. WEIGHT PER PRODUCT '!$C$15</f>
        <v>#DIV/0!</v>
      </c>
      <c r="J275" s="268" t="e">
        <f>D275*'6. WEIGHT PER PRODUCT '!$C$16</f>
        <v>#DIV/0!</v>
      </c>
      <c r="K275" s="268" t="e">
        <f>D275*'6. WEIGHT PER PRODUCT '!$C$17</f>
        <v>#DIV/0!</v>
      </c>
      <c r="L275" s="268" t="e">
        <f t="shared" si="82"/>
        <v>#DIV/0!</v>
      </c>
      <c r="M275" s="268" t="e">
        <f t="shared" si="83"/>
        <v>#DIV/0!</v>
      </c>
      <c r="N275" s="268" t="e">
        <f t="shared" si="84"/>
        <v>#DIV/0!</v>
      </c>
      <c r="O275" s="268" t="e">
        <f t="shared" si="85"/>
        <v>#DIV/0!</v>
      </c>
      <c r="P275" s="268" t="e">
        <f t="shared" si="76"/>
        <v>#DIV/0!</v>
      </c>
      <c r="Q275" s="268" t="e">
        <f t="shared" si="86"/>
        <v>#DIV/0!</v>
      </c>
      <c r="R275" s="268" t="e">
        <f t="shared" si="77"/>
        <v>#DIV/0!</v>
      </c>
      <c r="S275" s="268" t="e">
        <f t="shared" si="87"/>
        <v>#DIV/0!</v>
      </c>
      <c r="T275" s="268" t="e">
        <f t="shared" si="78"/>
        <v>#DIV/0!</v>
      </c>
      <c r="U275" s="268" t="e">
        <f t="shared" si="88"/>
        <v>#DIV/0!</v>
      </c>
      <c r="V275" s="269" t="e">
        <f t="shared" si="79"/>
        <v>#DIV/0!</v>
      </c>
      <c r="W275" s="270" t="e">
        <f t="shared" si="80"/>
        <v>#DIV/0!</v>
      </c>
      <c r="X275" s="270" t="e">
        <f t="shared" si="81"/>
        <v>#DIV/0!</v>
      </c>
      <c r="Y275" s="270" t="e">
        <f t="shared" si="89"/>
        <v>#DIV/0!</v>
      </c>
    </row>
    <row r="276" spans="1:25" ht="25.5" customHeight="1">
      <c r="A276" s="267">
        <v>167</v>
      </c>
      <c r="B276" s="212"/>
      <c r="C276" s="212"/>
      <c r="D276" s="268" t="e">
        <f>'2. Outdoor DSLAM'!H170</f>
        <v>#DIV/0!</v>
      </c>
      <c r="E276" s="268" t="e">
        <f>D276*'6. WEIGHT PER PRODUCT '!$C$11</f>
        <v>#DIV/0!</v>
      </c>
      <c r="F276" s="268" t="e">
        <f>D276*'6. WEIGHT PER PRODUCT '!$C$12</f>
        <v>#DIV/0!</v>
      </c>
      <c r="G276" s="268" t="e">
        <f>D276*'6. WEIGHT PER PRODUCT '!$C$13</f>
        <v>#DIV/0!</v>
      </c>
      <c r="H276" s="268" t="e">
        <f>D276*'6. WEIGHT PER PRODUCT '!$C$14</f>
        <v>#DIV/0!</v>
      </c>
      <c r="I276" s="268" t="e">
        <f>D276*'6. WEIGHT PER PRODUCT '!$C$15</f>
        <v>#DIV/0!</v>
      </c>
      <c r="J276" s="268" t="e">
        <f>D276*'6. WEIGHT PER PRODUCT '!$C$16</f>
        <v>#DIV/0!</v>
      </c>
      <c r="K276" s="268" t="e">
        <f>D276*'6. WEIGHT PER PRODUCT '!$C$17</f>
        <v>#DIV/0!</v>
      </c>
      <c r="L276" s="268" t="e">
        <f t="shared" si="82"/>
        <v>#DIV/0!</v>
      </c>
      <c r="M276" s="268" t="e">
        <f t="shared" si="83"/>
        <v>#DIV/0!</v>
      </c>
      <c r="N276" s="268" t="e">
        <f t="shared" si="84"/>
        <v>#DIV/0!</v>
      </c>
      <c r="O276" s="268" t="e">
        <f t="shared" si="85"/>
        <v>#DIV/0!</v>
      </c>
      <c r="P276" s="268" t="e">
        <f t="shared" si="76"/>
        <v>#DIV/0!</v>
      </c>
      <c r="Q276" s="268" t="e">
        <f t="shared" si="86"/>
        <v>#DIV/0!</v>
      </c>
      <c r="R276" s="268" t="e">
        <f t="shared" si="77"/>
        <v>#DIV/0!</v>
      </c>
      <c r="S276" s="268" t="e">
        <f t="shared" si="87"/>
        <v>#DIV/0!</v>
      </c>
      <c r="T276" s="268" t="e">
        <f t="shared" si="78"/>
        <v>#DIV/0!</v>
      </c>
      <c r="U276" s="268" t="e">
        <f t="shared" si="88"/>
        <v>#DIV/0!</v>
      </c>
      <c r="V276" s="269" t="e">
        <f t="shared" si="79"/>
        <v>#DIV/0!</v>
      </c>
      <c r="W276" s="270" t="e">
        <f t="shared" si="80"/>
        <v>#DIV/0!</v>
      </c>
      <c r="X276" s="270" t="e">
        <f t="shared" si="81"/>
        <v>#DIV/0!</v>
      </c>
      <c r="Y276" s="270" t="e">
        <f t="shared" si="89"/>
        <v>#DIV/0!</v>
      </c>
    </row>
    <row r="277" spans="1:25" ht="25.5" customHeight="1">
      <c r="A277" s="267">
        <v>168</v>
      </c>
      <c r="B277" s="212"/>
      <c r="C277" s="212"/>
      <c r="D277" s="268" t="e">
        <f>'2. Outdoor DSLAM'!H171</f>
        <v>#DIV/0!</v>
      </c>
      <c r="E277" s="268" t="e">
        <f>D277*'6. WEIGHT PER PRODUCT '!$C$11</f>
        <v>#DIV/0!</v>
      </c>
      <c r="F277" s="268" t="e">
        <f>D277*'6. WEIGHT PER PRODUCT '!$C$12</f>
        <v>#DIV/0!</v>
      </c>
      <c r="G277" s="268" t="e">
        <f>D277*'6. WEIGHT PER PRODUCT '!$C$13</f>
        <v>#DIV/0!</v>
      </c>
      <c r="H277" s="268" t="e">
        <f>D277*'6. WEIGHT PER PRODUCT '!$C$14</f>
        <v>#DIV/0!</v>
      </c>
      <c r="I277" s="268" t="e">
        <f>D277*'6. WEIGHT PER PRODUCT '!$C$15</f>
        <v>#DIV/0!</v>
      </c>
      <c r="J277" s="268" t="e">
        <f>D277*'6. WEIGHT PER PRODUCT '!$C$16</f>
        <v>#DIV/0!</v>
      </c>
      <c r="K277" s="268" t="e">
        <f>D277*'6. WEIGHT PER PRODUCT '!$C$17</f>
        <v>#DIV/0!</v>
      </c>
      <c r="L277" s="268" t="e">
        <f t="shared" si="82"/>
        <v>#DIV/0!</v>
      </c>
      <c r="M277" s="268" t="e">
        <f t="shared" si="83"/>
        <v>#DIV/0!</v>
      </c>
      <c r="N277" s="268" t="e">
        <f t="shared" si="84"/>
        <v>#DIV/0!</v>
      </c>
      <c r="O277" s="268" t="e">
        <f t="shared" si="85"/>
        <v>#DIV/0!</v>
      </c>
      <c r="P277" s="268" t="e">
        <f t="shared" si="76"/>
        <v>#DIV/0!</v>
      </c>
      <c r="Q277" s="268" t="e">
        <f t="shared" si="86"/>
        <v>#DIV/0!</v>
      </c>
      <c r="R277" s="268" t="e">
        <f t="shared" si="77"/>
        <v>#DIV/0!</v>
      </c>
      <c r="S277" s="268" t="e">
        <f t="shared" si="87"/>
        <v>#DIV/0!</v>
      </c>
      <c r="T277" s="268" t="e">
        <f t="shared" si="78"/>
        <v>#DIV/0!</v>
      </c>
      <c r="U277" s="268" t="e">
        <f t="shared" si="88"/>
        <v>#DIV/0!</v>
      </c>
      <c r="V277" s="269" t="e">
        <f t="shared" si="79"/>
        <v>#DIV/0!</v>
      </c>
      <c r="W277" s="270" t="e">
        <f t="shared" si="80"/>
        <v>#DIV/0!</v>
      </c>
      <c r="X277" s="270" t="e">
        <f t="shared" si="81"/>
        <v>#DIV/0!</v>
      </c>
      <c r="Y277" s="270" t="e">
        <f t="shared" si="89"/>
        <v>#DIV/0!</v>
      </c>
    </row>
    <row r="278" spans="1:25" ht="25.5" customHeight="1">
      <c r="A278" s="267">
        <v>169</v>
      </c>
      <c r="B278" s="212"/>
      <c r="C278" s="212"/>
      <c r="D278" s="268" t="e">
        <f>'2. Outdoor DSLAM'!H172</f>
        <v>#DIV/0!</v>
      </c>
      <c r="E278" s="268" t="e">
        <f>D278*'6. WEIGHT PER PRODUCT '!$C$11</f>
        <v>#DIV/0!</v>
      </c>
      <c r="F278" s="268" t="e">
        <f>D278*'6. WEIGHT PER PRODUCT '!$C$12</f>
        <v>#DIV/0!</v>
      </c>
      <c r="G278" s="268" t="e">
        <f>D278*'6. WEIGHT PER PRODUCT '!$C$13</f>
        <v>#DIV/0!</v>
      </c>
      <c r="H278" s="268" t="e">
        <f>D278*'6. WEIGHT PER PRODUCT '!$C$14</f>
        <v>#DIV/0!</v>
      </c>
      <c r="I278" s="268" t="e">
        <f>D278*'6. WEIGHT PER PRODUCT '!$C$15</f>
        <v>#DIV/0!</v>
      </c>
      <c r="J278" s="268" t="e">
        <f>D278*'6. WEIGHT PER PRODUCT '!$C$16</f>
        <v>#DIV/0!</v>
      </c>
      <c r="K278" s="268" t="e">
        <f>D278*'6. WEIGHT PER PRODUCT '!$C$17</f>
        <v>#DIV/0!</v>
      </c>
      <c r="L278" s="268" t="e">
        <f t="shared" si="82"/>
        <v>#DIV/0!</v>
      </c>
      <c r="M278" s="268" t="e">
        <f t="shared" si="83"/>
        <v>#DIV/0!</v>
      </c>
      <c r="N278" s="268" t="e">
        <f t="shared" si="84"/>
        <v>#DIV/0!</v>
      </c>
      <c r="O278" s="268" t="e">
        <f t="shared" si="85"/>
        <v>#DIV/0!</v>
      </c>
      <c r="P278" s="268" t="e">
        <f t="shared" si="76"/>
        <v>#DIV/0!</v>
      </c>
      <c r="Q278" s="268" t="e">
        <f t="shared" si="86"/>
        <v>#DIV/0!</v>
      </c>
      <c r="R278" s="268" t="e">
        <f t="shared" si="77"/>
        <v>#DIV/0!</v>
      </c>
      <c r="S278" s="268" t="e">
        <f t="shared" si="87"/>
        <v>#DIV/0!</v>
      </c>
      <c r="T278" s="268" t="e">
        <f t="shared" si="78"/>
        <v>#DIV/0!</v>
      </c>
      <c r="U278" s="268" t="e">
        <f t="shared" si="88"/>
        <v>#DIV/0!</v>
      </c>
      <c r="V278" s="269" t="e">
        <f t="shared" si="79"/>
        <v>#DIV/0!</v>
      </c>
      <c r="W278" s="270" t="e">
        <f t="shared" si="80"/>
        <v>#DIV/0!</v>
      </c>
      <c r="X278" s="270" t="e">
        <f t="shared" si="81"/>
        <v>#DIV/0!</v>
      </c>
      <c r="Y278" s="270" t="e">
        <f t="shared" si="89"/>
        <v>#DIV/0!</v>
      </c>
    </row>
    <row r="279" spans="1:25" ht="25.5" customHeight="1">
      <c r="A279" s="267">
        <v>170</v>
      </c>
      <c r="B279" s="212"/>
      <c r="C279" s="212"/>
      <c r="D279" s="268" t="e">
        <f>'2. Outdoor DSLAM'!H173</f>
        <v>#DIV/0!</v>
      </c>
      <c r="E279" s="268" t="e">
        <f>D279*'6. WEIGHT PER PRODUCT '!$C$11</f>
        <v>#DIV/0!</v>
      </c>
      <c r="F279" s="268" t="e">
        <f>D279*'6. WEIGHT PER PRODUCT '!$C$12</f>
        <v>#DIV/0!</v>
      </c>
      <c r="G279" s="268" t="e">
        <f>D279*'6. WEIGHT PER PRODUCT '!$C$13</f>
        <v>#DIV/0!</v>
      </c>
      <c r="H279" s="268" t="e">
        <f>D279*'6. WEIGHT PER PRODUCT '!$C$14</f>
        <v>#DIV/0!</v>
      </c>
      <c r="I279" s="268" t="e">
        <f>D279*'6. WEIGHT PER PRODUCT '!$C$15</f>
        <v>#DIV/0!</v>
      </c>
      <c r="J279" s="268" t="e">
        <f>D279*'6. WEIGHT PER PRODUCT '!$C$16</f>
        <v>#DIV/0!</v>
      </c>
      <c r="K279" s="268" t="e">
        <f>D279*'6. WEIGHT PER PRODUCT '!$C$17</f>
        <v>#DIV/0!</v>
      </c>
      <c r="L279" s="268" t="e">
        <f t="shared" si="82"/>
        <v>#DIV/0!</v>
      </c>
      <c r="M279" s="268" t="e">
        <f t="shared" si="83"/>
        <v>#DIV/0!</v>
      </c>
      <c r="N279" s="268" t="e">
        <f t="shared" si="84"/>
        <v>#DIV/0!</v>
      </c>
      <c r="O279" s="268" t="e">
        <f t="shared" si="85"/>
        <v>#DIV/0!</v>
      </c>
      <c r="P279" s="268" t="e">
        <f t="shared" si="76"/>
        <v>#DIV/0!</v>
      </c>
      <c r="Q279" s="268" t="e">
        <f t="shared" si="86"/>
        <v>#DIV/0!</v>
      </c>
      <c r="R279" s="268" t="e">
        <f t="shared" si="77"/>
        <v>#DIV/0!</v>
      </c>
      <c r="S279" s="268" t="e">
        <f t="shared" si="87"/>
        <v>#DIV/0!</v>
      </c>
      <c r="T279" s="268" t="e">
        <f t="shared" si="78"/>
        <v>#DIV/0!</v>
      </c>
      <c r="U279" s="268" t="e">
        <f t="shared" si="88"/>
        <v>#DIV/0!</v>
      </c>
      <c r="V279" s="269" t="e">
        <f t="shared" si="79"/>
        <v>#DIV/0!</v>
      </c>
      <c r="W279" s="270" t="e">
        <f t="shared" si="80"/>
        <v>#DIV/0!</v>
      </c>
      <c r="X279" s="270" t="e">
        <f t="shared" si="81"/>
        <v>#DIV/0!</v>
      </c>
      <c r="Y279" s="270" t="e">
        <f t="shared" si="89"/>
        <v>#DIV/0!</v>
      </c>
    </row>
    <row r="280" spans="1:25" ht="25.5" customHeight="1">
      <c r="A280" s="267">
        <v>171</v>
      </c>
      <c r="B280" s="212"/>
      <c r="C280" s="212"/>
      <c r="D280" s="268" t="e">
        <f>'2. Outdoor DSLAM'!H174</f>
        <v>#DIV/0!</v>
      </c>
      <c r="E280" s="268" t="e">
        <f>D280*'6. WEIGHT PER PRODUCT '!$C$11</f>
        <v>#DIV/0!</v>
      </c>
      <c r="F280" s="268" t="e">
        <f>D280*'6. WEIGHT PER PRODUCT '!$C$12</f>
        <v>#DIV/0!</v>
      </c>
      <c r="G280" s="268" t="e">
        <f>D280*'6. WEIGHT PER PRODUCT '!$C$13</f>
        <v>#DIV/0!</v>
      </c>
      <c r="H280" s="268" t="e">
        <f>D280*'6. WEIGHT PER PRODUCT '!$C$14</f>
        <v>#DIV/0!</v>
      </c>
      <c r="I280" s="268" t="e">
        <f>D280*'6. WEIGHT PER PRODUCT '!$C$15</f>
        <v>#DIV/0!</v>
      </c>
      <c r="J280" s="268" t="e">
        <f>D280*'6. WEIGHT PER PRODUCT '!$C$16</f>
        <v>#DIV/0!</v>
      </c>
      <c r="K280" s="268" t="e">
        <f>D280*'6. WEIGHT PER PRODUCT '!$C$17</f>
        <v>#DIV/0!</v>
      </c>
      <c r="L280" s="268" t="e">
        <f t="shared" si="82"/>
        <v>#DIV/0!</v>
      </c>
      <c r="M280" s="268" t="e">
        <f t="shared" si="83"/>
        <v>#DIV/0!</v>
      </c>
      <c r="N280" s="268" t="e">
        <f t="shared" si="84"/>
        <v>#DIV/0!</v>
      </c>
      <c r="O280" s="268" t="e">
        <f t="shared" si="85"/>
        <v>#DIV/0!</v>
      </c>
      <c r="P280" s="268" t="e">
        <f t="shared" si="76"/>
        <v>#DIV/0!</v>
      </c>
      <c r="Q280" s="268" t="e">
        <f t="shared" si="86"/>
        <v>#DIV/0!</v>
      </c>
      <c r="R280" s="268" t="e">
        <f t="shared" si="77"/>
        <v>#DIV/0!</v>
      </c>
      <c r="S280" s="268" t="e">
        <f t="shared" si="87"/>
        <v>#DIV/0!</v>
      </c>
      <c r="T280" s="268" t="e">
        <f t="shared" si="78"/>
        <v>#DIV/0!</v>
      </c>
      <c r="U280" s="268" t="e">
        <f t="shared" si="88"/>
        <v>#DIV/0!</v>
      </c>
      <c r="V280" s="269" t="e">
        <f t="shared" si="79"/>
        <v>#DIV/0!</v>
      </c>
      <c r="W280" s="270" t="e">
        <f t="shared" si="80"/>
        <v>#DIV/0!</v>
      </c>
      <c r="X280" s="270" t="e">
        <f t="shared" si="81"/>
        <v>#DIV/0!</v>
      </c>
      <c r="Y280" s="270" t="e">
        <f t="shared" si="89"/>
        <v>#DIV/0!</v>
      </c>
    </row>
    <row r="281" spans="1:25" ht="25.5" customHeight="1">
      <c r="A281" s="267">
        <v>172</v>
      </c>
      <c r="B281" s="212"/>
      <c r="C281" s="212"/>
      <c r="D281" s="268" t="e">
        <f>'2. Outdoor DSLAM'!H175</f>
        <v>#DIV/0!</v>
      </c>
      <c r="E281" s="268" t="e">
        <f>D281*'6. WEIGHT PER PRODUCT '!$C$11</f>
        <v>#DIV/0!</v>
      </c>
      <c r="F281" s="268" t="e">
        <f>D281*'6. WEIGHT PER PRODUCT '!$C$12</f>
        <v>#DIV/0!</v>
      </c>
      <c r="G281" s="268" t="e">
        <f>D281*'6. WEIGHT PER PRODUCT '!$C$13</f>
        <v>#DIV/0!</v>
      </c>
      <c r="H281" s="268" t="e">
        <f>D281*'6. WEIGHT PER PRODUCT '!$C$14</f>
        <v>#DIV/0!</v>
      </c>
      <c r="I281" s="268" t="e">
        <f>D281*'6. WEIGHT PER PRODUCT '!$C$15</f>
        <v>#DIV/0!</v>
      </c>
      <c r="J281" s="268" t="e">
        <f>D281*'6. WEIGHT PER PRODUCT '!$C$16</f>
        <v>#DIV/0!</v>
      </c>
      <c r="K281" s="268" t="e">
        <f>D281*'6. WEIGHT PER PRODUCT '!$C$17</f>
        <v>#DIV/0!</v>
      </c>
      <c r="L281" s="268" t="e">
        <f t="shared" si="82"/>
        <v>#DIV/0!</v>
      </c>
      <c r="M281" s="268" t="e">
        <f t="shared" si="83"/>
        <v>#DIV/0!</v>
      </c>
      <c r="N281" s="268" t="e">
        <f t="shared" si="84"/>
        <v>#DIV/0!</v>
      </c>
      <c r="O281" s="268" t="e">
        <f t="shared" si="85"/>
        <v>#DIV/0!</v>
      </c>
      <c r="P281" s="268" t="e">
        <f t="shared" si="76"/>
        <v>#DIV/0!</v>
      </c>
      <c r="Q281" s="268" t="e">
        <f t="shared" si="86"/>
        <v>#DIV/0!</v>
      </c>
      <c r="R281" s="268" t="e">
        <f t="shared" si="77"/>
        <v>#DIV/0!</v>
      </c>
      <c r="S281" s="268" t="e">
        <f t="shared" si="87"/>
        <v>#DIV/0!</v>
      </c>
      <c r="T281" s="268" t="e">
        <f t="shared" si="78"/>
        <v>#DIV/0!</v>
      </c>
      <c r="U281" s="268" t="e">
        <f t="shared" si="88"/>
        <v>#DIV/0!</v>
      </c>
      <c r="V281" s="269" t="e">
        <f t="shared" si="79"/>
        <v>#DIV/0!</v>
      </c>
      <c r="W281" s="270" t="e">
        <f t="shared" si="80"/>
        <v>#DIV/0!</v>
      </c>
      <c r="X281" s="270" t="e">
        <f t="shared" si="81"/>
        <v>#DIV/0!</v>
      </c>
      <c r="Y281" s="270" t="e">
        <f t="shared" si="89"/>
        <v>#DIV/0!</v>
      </c>
    </row>
    <row r="282" spans="1:25" ht="25.5" customHeight="1">
      <c r="A282" s="267">
        <v>173</v>
      </c>
      <c r="B282" s="212"/>
      <c r="C282" s="212"/>
      <c r="D282" s="268" t="e">
        <f>'2. Outdoor DSLAM'!H176</f>
        <v>#DIV/0!</v>
      </c>
      <c r="E282" s="268" t="e">
        <f>D282*'6. WEIGHT PER PRODUCT '!$C$11</f>
        <v>#DIV/0!</v>
      </c>
      <c r="F282" s="268" t="e">
        <f>D282*'6. WEIGHT PER PRODUCT '!$C$12</f>
        <v>#DIV/0!</v>
      </c>
      <c r="G282" s="268" t="e">
        <f>D282*'6. WEIGHT PER PRODUCT '!$C$13</f>
        <v>#DIV/0!</v>
      </c>
      <c r="H282" s="268" t="e">
        <f>D282*'6. WEIGHT PER PRODUCT '!$C$14</f>
        <v>#DIV/0!</v>
      </c>
      <c r="I282" s="268" t="e">
        <f>D282*'6. WEIGHT PER PRODUCT '!$C$15</f>
        <v>#DIV/0!</v>
      </c>
      <c r="J282" s="268" t="e">
        <f>D282*'6. WEIGHT PER PRODUCT '!$C$16</f>
        <v>#DIV/0!</v>
      </c>
      <c r="K282" s="268" t="e">
        <f>D282*'6. WEIGHT PER PRODUCT '!$C$17</f>
        <v>#DIV/0!</v>
      </c>
      <c r="L282" s="268" t="e">
        <f t="shared" si="82"/>
        <v>#DIV/0!</v>
      </c>
      <c r="M282" s="268" t="e">
        <f t="shared" si="83"/>
        <v>#DIV/0!</v>
      </c>
      <c r="N282" s="268" t="e">
        <f t="shared" si="84"/>
        <v>#DIV/0!</v>
      </c>
      <c r="O282" s="268" t="e">
        <f t="shared" si="85"/>
        <v>#DIV/0!</v>
      </c>
      <c r="P282" s="268" t="e">
        <f t="shared" si="76"/>
        <v>#DIV/0!</v>
      </c>
      <c r="Q282" s="268" t="e">
        <f t="shared" si="86"/>
        <v>#DIV/0!</v>
      </c>
      <c r="R282" s="268" t="e">
        <f t="shared" si="77"/>
        <v>#DIV/0!</v>
      </c>
      <c r="S282" s="268" t="e">
        <f t="shared" si="87"/>
        <v>#DIV/0!</v>
      </c>
      <c r="T282" s="268" t="e">
        <f t="shared" si="78"/>
        <v>#DIV/0!</v>
      </c>
      <c r="U282" s="268" t="e">
        <f t="shared" si="88"/>
        <v>#DIV/0!</v>
      </c>
      <c r="V282" s="269" t="e">
        <f t="shared" si="79"/>
        <v>#DIV/0!</v>
      </c>
      <c r="W282" s="270" t="e">
        <f t="shared" si="80"/>
        <v>#DIV/0!</v>
      </c>
      <c r="X282" s="270" t="e">
        <f t="shared" si="81"/>
        <v>#DIV/0!</v>
      </c>
      <c r="Y282" s="270" t="e">
        <f t="shared" si="89"/>
        <v>#DIV/0!</v>
      </c>
    </row>
    <row r="283" spans="1:25" ht="25.5" customHeight="1">
      <c r="A283" s="267">
        <v>174</v>
      </c>
      <c r="B283" s="212"/>
      <c r="C283" s="212"/>
      <c r="D283" s="268" t="e">
        <f>'2. Outdoor DSLAM'!H177</f>
        <v>#DIV/0!</v>
      </c>
      <c r="E283" s="268" t="e">
        <f>D283*'6. WEIGHT PER PRODUCT '!$C$11</f>
        <v>#DIV/0!</v>
      </c>
      <c r="F283" s="268" t="e">
        <f>D283*'6. WEIGHT PER PRODUCT '!$C$12</f>
        <v>#DIV/0!</v>
      </c>
      <c r="G283" s="268" t="e">
        <f>D283*'6. WEIGHT PER PRODUCT '!$C$13</f>
        <v>#DIV/0!</v>
      </c>
      <c r="H283" s="268" t="e">
        <f>D283*'6. WEIGHT PER PRODUCT '!$C$14</f>
        <v>#DIV/0!</v>
      </c>
      <c r="I283" s="268" t="e">
        <f>D283*'6. WEIGHT PER PRODUCT '!$C$15</f>
        <v>#DIV/0!</v>
      </c>
      <c r="J283" s="268" t="e">
        <f>D283*'6. WEIGHT PER PRODUCT '!$C$16</f>
        <v>#DIV/0!</v>
      </c>
      <c r="K283" s="268" t="e">
        <f>D283*'6. WEIGHT PER PRODUCT '!$C$17</f>
        <v>#DIV/0!</v>
      </c>
      <c r="L283" s="268" t="e">
        <f t="shared" si="82"/>
        <v>#DIV/0!</v>
      </c>
      <c r="M283" s="268" t="e">
        <f t="shared" si="83"/>
        <v>#DIV/0!</v>
      </c>
      <c r="N283" s="268" t="e">
        <f t="shared" si="84"/>
        <v>#DIV/0!</v>
      </c>
      <c r="O283" s="268" t="e">
        <f t="shared" si="85"/>
        <v>#DIV/0!</v>
      </c>
      <c r="P283" s="268" t="e">
        <f t="shared" si="76"/>
        <v>#DIV/0!</v>
      </c>
      <c r="Q283" s="268" t="e">
        <f t="shared" si="86"/>
        <v>#DIV/0!</v>
      </c>
      <c r="R283" s="268" t="e">
        <f t="shared" si="77"/>
        <v>#DIV/0!</v>
      </c>
      <c r="S283" s="268" t="e">
        <f t="shared" si="87"/>
        <v>#DIV/0!</v>
      </c>
      <c r="T283" s="268" t="e">
        <f t="shared" si="78"/>
        <v>#DIV/0!</v>
      </c>
      <c r="U283" s="268" t="e">
        <f t="shared" si="88"/>
        <v>#DIV/0!</v>
      </c>
      <c r="V283" s="269" t="e">
        <f t="shared" si="79"/>
        <v>#DIV/0!</v>
      </c>
      <c r="W283" s="270" t="e">
        <f t="shared" si="80"/>
        <v>#DIV/0!</v>
      </c>
      <c r="X283" s="270" t="e">
        <f t="shared" si="81"/>
        <v>#DIV/0!</v>
      </c>
      <c r="Y283" s="270" t="e">
        <f t="shared" si="89"/>
        <v>#DIV/0!</v>
      </c>
    </row>
    <row r="284" spans="1:25" ht="25.5" customHeight="1">
      <c r="A284" s="267">
        <v>175</v>
      </c>
      <c r="B284" s="212"/>
      <c r="C284" s="212"/>
      <c r="D284" s="268" t="e">
        <f>'2. Outdoor DSLAM'!H178</f>
        <v>#DIV/0!</v>
      </c>
      <c r="E284" s="268" t="e">
        <f>D284*'6. WEIGHT PER PRODUCT '!$C$11</f>
        <v>#DIV/0!</v>
      </c>
      <c r="F284" s="268" t="e">
        <f>D284*'6. WEIGHT PER PRODUCT '!$C$12</f>
        <v>#DIV/0!</v>
      </c>
      <c r="G284" s="268" t="e">
        <f>D284*'6. WEIGHT PER PRODUCT '!$C$13</f>
        <v>#DIV/0!</v>
      </c>
      <c r="H284" s="268" t="e">
        <f>D284*'6. WEIGHT PER PRODUCT '!$C$14</f>
        <v>#DIV/0!</v>
      </c>
      <c r="I284" s="268" t="e">
        <f>D284*'6. WEIGHT PER PRODUCT '!$C$15</f>
        <v>#DIV/0!</v>
      </c>
      <c r="J284" s="268" t="e">
        <f>D284*'6. WEIGHT PER PRODUCT '!$C$16</f>
        <v>#DIV/0!</v>
      </c>
      <c r="K284" s="268" t="e">
        <f>D284*'6. WEIGHT PER PRODUCT '!$C$17</f>
        <v>#DIV/0!</v>
      </c>
      <c r="L284" s="268" t="e">
        <f t="shared" si="82"/>
        <v>#DIV/0!</v>
      </c>
      <c r="M284" s="268" t="e">
        <f t="shared" si="83"/>
        <v>#DIV/0!</v>
      </c>
      <c r="N284" s="268" t="e">
        <f t="shared" si="84"/>
        <v>#DIV/0!</v>
      </c>
      <c r="O284" s="268" t="e">
        <f t="shared" si="85"/>
        <v>#DIV/0!</v>
      </c>
      <c r="P284" s="268" t="e">
        <f t="shared" si="76"/>
        <v>#DIV/0!</v>
      </c>
      <c r="Q284" s="268" t="e">
        <f t="shared" si="86"/>
        <v>#DIV/0!</v>
      </c>
      <c r="R284" s="268" t="e">
        <f t="shared" si="77"/>
        <v>#DIV/0!</v>
      </c>
      <c r="S284" s="268" t="e">
        <f t="shared" si="87"/>
        <v>#DIV/0!</v>
      </c>
      <c r="T284" s="268" t="e">
        <f t="shared" si="78"/>
        <v>#DIV/0!</v>
      </c>
      <c r="U284" s="268" t="e">
        <f t="shared" si="88"/>
        <v>#DIV/0!</v>
      </c>
      <c r="V284" s="269" t="e">
        <f t="shared" si="79"/>
        <v>#DIV/0!</v>
      </c>
      <c r="W284" s="270" t="e">
        <f t="shared" si="80"/>
        <v>#DIV/0!</v>
      </c>
      <c r="X284" s="270" t="e">
        <f t="shared" si="81"/>
        <v>#DIV/0!</v>
      </c>
      <c r="Y284" s="270" t="e">
        <f t="shared" si="89"/>
        <v>#DIV/0!</v>
      </c>
    </row>
    <row r="285" spans="1:25" ht="25.5" customHeight="1">
      <c r="A285" s="267">
        <v>176</v>
      </c>
      <c r="B285" s="212"/>
      <c r="C285" s="212"/>
      <c r="D285" s="268" t="e">
        <f>'2. Outdoor DSLAM'!H179</f>
        <v>#DIV/0!</v>
      </c>
      <c r="E285" s="268" t="e">
        <f>D285*'6. WEIGHT PER PRODUCT '!$C$11</f>
        <v>#DIV/0!</v>
      </c>
      <c r="F285" s="268" t="e">
        <f>D285*'6. WEIGHT PER PRODUCT '!$C$12</f>
        <v>#DIV/0!</v>
      </c>
      <c r="G285" s="268" t="e">
        <f>D285*'6. WEIGHT PER PRODUCT '!$C$13</f>
        <v>#DIV/0!</v>
      </c>
      <c r="H285" s="268" t="e">
        <f>D285*'6. WEIGHT PER PRODUCT '!$C$14</f>
        <v>#DIV/0!</v>
      </c>
      <c r="I285" s="268" t="e">
        <f>D285*'6. WEIGHT PER PRODUCT '!$C$15</f>
        <v>#DIV/0!</v>
      </c>
      <c r="J285" s="268" t="e">
        <f>D285*'6. WEIGHT PER PRODUCT '!$C$16</f>
        <v>#DIV/0!</v>
      </c>
      <c r="K285" s="268" t="e">
        <f>D285*'6. WEIGHT PER PRODUCT '!$C$17</f>
        <v>#DIV/0!</v>
      </c>
      <c r="L285" s="268" t="e">
        <f t="shared" si="82"/>
        <v>#DIV/0!</v>
      </c>
      <c r="M285" s="268" t="e">
        <f t="shared" si="83"/>
        <v>#DIV/0!</v>
      </c>
      <c r="N285" s="268" t="e">
        <f t="shared" si="84"/>
        <v>#DIV/0!</v>
      </c>
      <c r="O285" s="268" t="e">
        <f t="shared" si="85"/>
        <v>#DIV/0!</v>
      </c>
      <c r="P285" s="268" t="e">
        <f t="shared" si="76"/>
        <v>#DIV/0!</v>
      </c>
      <c r="Q285" s="268" t="e">
        <f t="shared" si="86"/>
        <v>#DIV/0!</v>
      </c>
      <c r="R285" s="268" t="e">
        <f t="shared" si="77"/>
        <v>#DIV/0!</v>
      </c>
      <c r="S285" s="268" t="e">
        <f t="shared" si="87"/>
        <v>#DIV/0!</v>
      </c>
      <c r="T285" s="268" t="e">
        <f t="shared" si="78"/>
        <v>#DIV/0!</v>
      </c>
      <c r="U285" s="268" t="e">
        <f t="shared" si="88"/>
        <v>#DIV/0!</v>
      </c>
      <c r="V285" s="269" t="e">
        <f t="shared" si="79"/>
        <v>#DIV/0!</v>
      </c>
      <c r="W285" s="270" t="e">
        <f t="shared" si="80"/>
        <v>#DIV/0!</v>
      </c>
      <c r="X285" s="270" t="e">
        <f t="shared" si="81"/>
        <v>#DIV/0!</v>
      </c>
      <c r="Y285" s="270" t="e">
        <f t="shared" si="89"/>
        <v>#DIV/0!</v>
      </c>
    </row>
    <row r="286" spans="1:25" ht="25.5" customHeight="1">
      <c r="A286" s="267">
        <v>177</v>
      </c>
      <c r="B286" s="212"/>
      <c r="C286" s="212"/>
      <c r="D286" s="268" t="e">
        <f>'2. Outdoor DSLAM'!H180</f>
        <v>#DIV/0!</v>
      </c>
      <c r="E286" s="268" t="e">
        <f>D286*'6. WEIGHT PER PRODUCT '!$C$11</f>
        <v>#DIV/0!</v>
      </c>
      <c r="F286" s="268" t="e">
        <f>D286*'6. WEIGHT PER PRODUCT '!$C$12</f>
        <v>#DIV/0!</v>
      </c>
      <c r="G286" s="268" t="e">
        <f>D286*'6. WEIGHT PER PRODUCT '!$C$13</f>
        <v>#DIV/0!</v>
      </c>
      <c r="H286" s="268" t="e">
        <f>D286*'6. WEIGHT PER PRODUCT '!$C$14</f>
        <v>#DIV/0!</v>
      </c>
      <c r="I286" s="268" t="e">
        <f>D286*'6. WEIGHT PER PRODUCT '!$C$15</f>
        <v>#DIV/0!</v>
      </c>
      <c r="J286" s="268" t="e">
        <f>D286*'6. WEIGHT PER PRODUCT '!$C$16</f>
        <v>#DIV/0!</v>
      </c>
      <c r="K286" s="268" t="e">
        <f>D286*'6. WEIGHT PER PRODUCT '!$C$17</f>
        <v>#DIV/0!</v>
      </c>
      <c r="L286" s="268" t="e">
        <f t="shared" si="82"/>
        <v>#DIV/0!</v>
      </c>
      <c r="M286" s="268" t="e">
        <f t="shared" si="83"/>
        <v>#DIV/0!</v>
      </c>
      <c r="N286" s="268" t="e">
        <f t="shared" si="84"/>
        <v>#DIV/0!</v>
      </c>
      <c r="O286" s="268" t="e">
        <f t="shared" si="85"/>
        <v>#DIV/0!</v>
      </c>
      <c r="P286" s="268" t="e">
        <f t="shared" si="76"/>
        <v>#DIV/0!</v>
      </c>
      <c r="Q286" s="268" t="e">
        <f t="shared" si="86"/>
        <v>#DIV/0!</v>
      </c>
      <c r="R286" s="268" t="e">
        <f t="shared" si="77"/>
        <v>#DIV/0!</v>
      </c>
      <c r="S286" s="268" t="e">
        <f t="shared" si="87"/>
        <v>#DIV/0!</v>
      </c>
      <c r="T286" s="268" t="e">
        <f t="shared" si="78"/>
        <v>#DIV/0!</v>
      </c>
      <c r="U286" s="268" t="e">
        <f t="shared" si="88"/>
        <v>#DIV/0!</v>
      </c>
      <c r="V286" s="269" t="e">
        <f t="shared" si="79"/>
        <v>#DIV/0!</v>
      </c>
      <c r="W286" s="270" t="e">
        <f t="shared" si="80"/>
        <v>#DIV/0!</v>
      </c>
      <c r="X286" s="270" t="e">
        <f t="shared" si="81"/>
        <v>#DIV/0!</v>
      </c>
      <c r="Y286" s="270" t="e">
        <f t="shared" si="89"/>
        <v>#DIV/0!</v>
      </c>
    </row>
    <row r="287" spans="1:25" ht="25.5" customHeight="1">
      <c r="A287" s="267">
        <v>178</v>
      </c>
      <c r="B287" s="212"/>
      <c r="C287" s="212"/>
      <c r="D287" s="268" t="e">
        <f>'2. Outdoor DSLAM'!H181</f>
        <v>#DIV/0!</v>
      </c>
      <c r="E287" s="268" t="e">
        <f>D287*'6. WEIGHT PER PRODUCT '!$C$11</f>
        <v>#DIV/0!</v>
      </c>
      <c r="F287" s="268" t="e">
        <f>D287*'6. WEIGHT PER PRODUCT '!$C$12</f>
        <v>#DIV/0!</v>
      </c>
      <c r="G287" s="268" t="e">
        <f>D287*'6. WEIGHT PER PRODUCT '!$C$13</f>
        <v>#DIV/0!</v>
      </c>
      <c r="H287" s="268" t="e">
        <f>D287*'6. WEIGHT PER PRODUCT '!$C$14</f>
        <v>#DIV/0!</v>
      </c>
      <c r="I287" s="268" t="e">
        <f>D287*'6. WEIGHT PER PRODUCT '!$C$15</f>
        <v>#DIV/0!</v>
      </c>
      <c r="J287" s="268" t="e">
        <f>D287*'6. WEIGHT PER PRODUCT '!$C$16</f>
        <v>#DIV/0!</v>
      </c>
      <c r="K287" s="268" t="e">
        <f>D287*'6. WEIGHT PER PRODUCT '!$C$17</f>
        <v>#DIV/0!</v>
      </c>
      <c r="L287" s="268" t="e">
        <f t="shared" si="82"/>
        <v>#DIV/0!</v>
      </c>
      <c r="M287" s="268" t="e">
        <f t="shared" si="83"/>
        <v>#DIV/0!</v>
      </c>
      <c r="N287" s="268" t="e">
        <f t="shared" si="84"/>
        <v>#DIV/0!</v>
      </c>
      <c r="O287" s="268" t="e">
        <f t="shared" si="85"/>
        <v>#DIV/0!</v>
      </c>
      <c r="P287" s="268" t="e">
        <f t="shared" si="76"/>
        <v>#DIV/0!</v>
      </c>
      <c r="Q287" s="268" t="e">
        <f t="shared" si="86"/>
        <v>#DIV/0!</v>
      </c>
      <c r="R287" s="268" t="e">
        <f t="shared" si="77"/>
        <v>#DIV/0!</v>
      </c>
      <c r="S287" s="268" t="e">
        <f t="shared" si="87"/>
        <v>#DIV/0!</v>
      </c>
      <c r="T287" s="268" t="e">
        <f t="shared" si="78"/>
        <v>#DIV/0!</v>
      </c>
      <c r="U287" s="268" t="e">
        <f t="shared" si="88"/>
        <v>#DIV/0!</v>
      </c>
      <c r="V287" s="269" t="e">
        <f t="shared" si="79"/>
        <v>#DIV/0!</v>
      </c>
      <c r="W287" s="270" t="e">
        <f t="shared" si="80"/>
        <v>#DIV/0!</v>
      </c>
      <c r="X287" s="270" t="e">
        <f t="shared" si="81"/>
        <v>#DIV/0!</v>
      </c>
      <c r="Y287" s="270" t="e">
        <f t="shared" si="89"/>
        <v>#DIV/0!</v>
      </c>
    </row>
    <row r="288" spans="1:25" ht="25.5" customHeight="1">
      <c r="A288" s="267">
        <v>179</v>
      </c>
      <c r="B288" s="212"/>
      <c r="C288" s="212"/>
      <c r="D288" s="268" t="e">
        <f>'2. Outdoor DSLAM'!H182</f>
        <v>#DIV/0!</v>
      </c>
      <c r="E288" s="268" t="e">
        <f>D288*'6. WEIGHT PER PRODUCT '!$C$11</f>
        <v>#DIV/0!</v>
      </c>
      <c r="F288" s="268" t="e">
        <f>D288*'6. WEIGHT PER PRODUCT '!$C$12</f>
        <v>#DIV/0!</v>
      </c>
      <c r="G288" s="268" t="e">
        <f>D288*'6. WEIGHT PER PRODUCT '!$C$13</f>
        <v>#DIV/0!</v>
      </c>
      <c r="H288" s="268" t="e">
        <f>D288*'6. WEIGHT PER PRODUCT '!$C$14</f>
        <v>#DIV/0!</v>
      </c>
      <c r="I288" s="268" t="e">
        <f>D288*'6. WEIGHT PER PRODUCT '!$C$15</f>
        <v>#DIV/0!</v>
      </c>
      <c r="J288" s="268" t="e">
        <f>D288*'6. WEIGHT PER PRODUCT '!$C$16</f>
        <v>#DIV/0!</v>
      </c>
      <c r="K288" s="268" t="e">
        <f>D288*'6. WEIGHT PER PRODUCT '!$C$17</f>
        <v>#DIV/0!</v>
      </c>
      <c r="L288" s="268" t="e">
        <f t="shared" si="82"/>
        <v>#DIV/0!</v>
      </c>
      <c r="M288" s="268" t="e">
        <f t="shared" si="83"/>
        <v>#DIV/0!</v>
      </c>
      <c r="N288" s="268" t="e">
        <f t="shared" si="84"/>
        <v>#DIV/0!</v>
      </c>
      <c r="O288" s="268" t="e">
        <f t="shared" si="85"/>
        <v>#DIV/0!</v>
      </c>
      <c r="P288" s="268" t="e">
        <f t="shared" si="76"/>
        <v>#DIV/0!</v>
      </c>
      <c r="Q288" s="268" t="e">
        <f t="shared" si="86"/>
        <v>#DIV/0!</v>
      </c>
      <c r="R288" s="268" t="e">
        <f t="shared" si="77"/>
        <v>#DIV/0!</v>
      </c>
      <c r="S288" s="268" t="e">
        <f t="shared" si="87"/>
        <v>#DIV/0!</v>
      </c>
      <c r="T288" s="268" t="e">
        <f t="shared" si="78"/>
        <v>#DIV/0!</v>
      </c>
      <c r="U288" s="268" t="e">
        <f t="shared" si="88"/>
        <v>#DIV/0!</v>
      </c>
      <c r="V288" s="269" t="e">
        <f t="shared" si="79"/>
        <v>#DIV/0!</v>
      </c>
      <c r="W288" s="270" t="e">
        <f t="shared" si="80"/>
        <v>#DIV/0!</v>
      </c>
      <c r="X288" s="270" t="e">
        <f t="shared" si="81"/>
        <v>#DIV/0!</v>
      </c>
      <c r="Y288" s="270" t="e">
        <f t="shared" si="89"/>
        <v>#DIV/0!</v>
      </c>
    </row>
    <row r="289" spans="1:25" ht="25.5" customHeight="1">
      <c r="A289" s="267">
        <v>180</v>
      </c>
      <c r="B289" s="212"/>
      <c r="C289" s="212"/>
      <c r="D289" s="268" t="e">
        <f>'2. Outdoor DSLAM'!H183</f>
        <v>#DIV/0!</v>
      </c>
      <c r="E289" s="268" t="e">
        <f>D289*'6. WEIGHT PER PRODUCT '!$C$11</f>
        <v>#DIV/0!</v>
      </c>
      <c r="F289" s="268" t="e">
        <f>D289*'6. WEIGHT PER PRODUCT '!$C$12</f>
        <v>#DIV/0!</v>
      </c>
      <c r="G289" s="268" t="e">
        <f>D289*'6. WEIGHT PER PRODUCT '!$C$13</f>
        <v>#DIV/0!</v>
      </c>
      <c r="H289" s="268" t="e">
        <f>D289*'6. WEIGHT PER PRODUCT '!$C$14</f>
        <v>#DIV/0!</v>
      </c>
      <c r="I289" s="268" t="e">
        <f>D289*'6. WEIGHT PER PRODUCT '!$C$15</f>
        <v>#DIV/0!</v>
      </c>
      <c r="J289" s="268" t="e">
        <f>D289*'6. WEIGHT PER PRODUCT '!$C$16</f>
        <v>#DIV/0!</v>
      </c>
      <c r="K289" s="268" t="e">
        <f>D289*'6. WEIGHT PER PRODUCT '!$C$17</f>
        <v>#DIV/0!</v>
      </c>
      <c r="L289" s="268" t="e">
        <f t="shared" si="82"/>
        <v>#DIV/0!</v>
      </c>
      <c r="M289" s="268" t="e">
        <f t="shared" si="83"/>
        <v>#DIV/0!</v>
      </c>
      <c r="N289" s="268" t="e">
        <f t="shared" si="84"/>
        <v>#DIV/0!</v>
      </c>
      <c r="O289" s="268" t="e">
        <f t="shared" si="85"/>
        <v>#DIV/0!</v>
      </c>
      <c r="P289" s="268" t="e">
        <f t="shared" si="76"/>
        <v>#DIV/0!</v>
      </c>
      <c r="Q289" s="268" t="e">
        <f t="shared" si="86"/>
        <v>#DIV/0!</v>
      </c>
      <c r="R289" s="268" t="e">
        <f t="shared" si="77"/>
        <v>#DIV/0!</v>
      </c>
      <c r="S289" s="268" t="e">
        <f t="shared" si="87"/>
        <v>#DIV/0!</v>
      </c>
      <c r="T289" s="268" t="e">
        <f t="shared" si="78"/>
        <v>#DIV/0!</v>
      </c>
      <c r="U289" s="268" t="e">
        <f t="shared" si="88"/>
        <v>#DIV/0!</v>
      </c>
      <c r="V289" s="269" t="e">
        <f t="shared" si="79"/>
        <v>#DIV/0!</v>
      </c>
      <c r="W289" s="270" t="e">
        <f t="shared" si="80"/>
        <v>#DIV/0!</v>
      </c>
      <c r="X289" s="270" t="e">
        <f t="shared" si="81"/>
        <v>#DIV/0!</v>
      </c>
      <c r="Y289" s="270" t="e">
        <f t="shared" si="89"/>
        <v>#DIV/0!</v>
      </c>
    </row>
    <row r="290" spans="1:25" ht="25.5" customHeight="1">
      <c r="A290" s="267">
        <v>181</v>
      </c>
      <c r="B290" s="212"/>
      <c r="C290" s="212"/>
      <c r="D290" s="268" t="e">
        <f>'2. Outdoor DSLAM'!H184</f>
        <v>#DIV/0!</v>
      </c>
      <c r="E290" s="268" t="e">
        <f>D290*'6. WEIGHT PER PRODUCT '!$C$11</f>
        <v>#DIV/0!</v>
      </c>
      <c r="F290" s="268" t="e">
        <f>D290*'6. WEIGHT PER PRODUCT '!$C$12</f>
        <v>#DIV/0!</v>
      </c>
      <c r="G290" s="268" t="e">
        <f>D290*'6. WEIGHT PER PRODUCT '!$C$13</f>
        <v>#DIV/0!</v>
      </c>
      <c r="H290" s="268" t="e">
        <f>D290*'6. WEIGHT PER PRODUCT '!$C$14</f>
        <v>#DIV/0!</v>
      </c>
      <c r="I290" s="268" t="e">
        <f>D290*'6. WEIGHT PER PRODUCT '!$C$15</f>
        <v>#DIV/0!</v>
      </c>
      <c r="J290" s="268" t="e">
        <f>D290*'6. WEIGHT PER PRODUCT '!$C$16</f>
        <v>#DIV/0!</v>
      </c>
      <c r="K290" s="268" t="e">
        <f>D290*'6. WEIGHT PER PRODUCT '!$C$17</f>
        <v>#DIV/0!</v>
      </c>
      <c r="L290" s="268" t="e">
        <f t="shared" si="82"/>
        <v>#DIV/0!</v>
      </c>
      <c r="M290" s="268" t="e">
        <f t="shared" si="83"/>
        <v>#DIV/0!</v>
      </c>
      <c r="N290" s="268" t="e">
        <f t="shared" si="84"/>
        <v>#DIV/0!</v>
      </c>
      <c r="O290" s="268" t="e">
        <f t="shared" si="85"/>
        <v>#DIV/0!</v>
      </c>
      <c r="P290" s="268" t="e">
        <f t="shared" si="76"/>
        <v>#DIV/0!</v>
      </c>
      <c r="Q290" s="268" t="e">
        <f t="shared" si="86"/>
        <v>#DIV/0!</v>
      </c>
      <c r="R290" s="268" t="e">
        <f t="shared" si="77"/>
        <v>#DIV/0!</v>
      </c>
      <c r="S290" s="268" t="e">
        <f t="shared" si="87"/>
        <v>#DIV/0!</v>
      </c>
      <c r="T290" s="268" t="e">
        <f t="shared" si="78"/>
        <v>#DIV/0!</v>
      </c>
      <c r="U290" s="268" t="e">
        <f t="shared" si="88"/>
        <v>#DIV/0!</v>
      </c>
      <c r="V290" s="269" t="e">
        <f t="shared" si="79"/>
        <v>#DIV/0!</v>
      </c>
      <c r="W290" s="270" t="e">
        <f t="shared" si="80"/>
        <v>#DIV/0!</v>
      </c>
      <c r="X290" s="270" t="e">
        <f t="shared" si="81"/>
        <v>#DIV/0!</v>
      </c>
      <c r="Y290" s="270" t="e">
        <f t="shared" si="89"/>
        <v>#DIV/0!</v>
      </c>
    </row>
    <row r="291" spans="1:25" ht="25.5" customHeight="1">
      <c r="A291" s="267">
        <v>182</v>
      </c>
      <c r="B291" s="212"/>
      <c r="C291" s="212"/>
      <c r="D291" s="268" t="e">
        <f>'2. Outdoor DSLAM'!H185</f>
        <v>#DIV/0!</v>
      </c>
      <c r="E291" s="268" t="e">
        <f>D291*'6. WEIGHT PER PRODUCT '!$C$11</f>
        <v>#DIV/0!</v>
      </c>
      <c r="F291" s="268" t="e">
        <f>D291*'6. WEIGHT PER PRODUCT '!$C$12</f>
        <v>#DIV/0!</v>
      </c>
      <c r="G291" s="268" t="e">
        <f>D291*'6. WEIGHT PER PRODUCT '!$C$13</f>
        <v>#DIV/0!</v>
      </c>
      <c r="H291" s="268" t="e">
        <f>D291*'6. WEIGHT PER PRODUCT '!$C$14</f>
        <v>#DIV/0!</v>
      </c>
      <c r="I291" s="268" t="e">
        <f>D291*'6. WEIGHT PER PRODUCT '!$C$15</f>
        <v>#DIV/0!</v>
      </c>
      <c r="J291" s="268" t="e">
        <f>D291*'6. WEIGHT PER PRODUCT '!$C$16</f>
        <v>#DIV/0!</v>
      </c>
      <c r="K291" s="268" t="e">
        <f>D291*'6. WEIGHT PER PRODUCT '!$C$17</f>
        <v>#DIV/0!</v>
      </c>
      <c r="L291" s="268" t="e">
        <f t="shared" si="82"/>
        <v>#DIV/0!</v>
      </c>
      <c r="M291" s="268" t="e">
        <f t="shared" si="83"/>
        <v>#DIV/0!</v>
      </c>
      <c r="N291" s="268" t="e">
        <f t="shared" si="84"/>
        <v>#DIV/0!</v>
      </c>
      <c r="O291" s="268" t="e">
        <f t="shared" si="85"/>
        <v>#DIV/0!</v>
      </c>
      <c r="P291" s="268" t="e">
        <f t="shared" si="76"/>
        <v>#DIV/0!</v>
      </c>
      <c r="Q291" s="268" t="e">
        <f t="shared" si="86"/>
        <v>#DIV/0!</v>
      </c>
      <c r="R291" s="268" t="e">
        <f t="shared" si="77"/>
        <v>#DIV/0!</v>
      </c>
      <c r="S291" s="268" t="e">
        <f t="shared" si="87"/>
        <v>#DIV/0!</v>
      </c>
      <c r="T291" s="268" t="e">
        <f t="shared" si="78"/>
        <v>#DIV/0!</v>
      </c>
      <c r="U291" s="268" t="e">
        <f t="shared" si="88"/>
        <v>#DIV/0!</v>
      </c>
      <c r="V291" s="269" t="e">
        <f t="shared" si="79"/>
        <v>#DIV/0!</v>
      </c>
      <c r="W291" s="270" t="e">
        <f t="shared" si="80"/>
        <v>#DIV/0!</v>
      </c>
      <c r="X291" s="270" t="e">
        <f t="shared" si="81"/>
        <v>#DIV/0!</v>
      </c>
      <c r="Y291" s="270" t="e">
        <f t="shared" si="89"/>
        <v>#DIV/0!</v>
      </c>
    </row>
    <row r="292" spans="1:25" ht="25.5" customHeight="1">
      <c r="A292" s="267">
        <v>183</v>
      </c>
      <c r="B292" s="212"/>
      <c r="C292" s="212"/>
      <c r="D292" s="268" t="e">
        <f>'2. Outdoor DSLAM'!H186</f>
        <v>#DIV/0!</v>
      </c>
      <c r="E292" s="268" t="e">
        <f>D292*'6. WEIGHT PER PRODUCT '!$C$11</f>
        <v>#DIV/0!</v>
      </c>
      <c r="F292" s="268" t="e">
        <f>D292*'6. WEIGHT PER PRODUCT '!$C$12</f>
        <v>#DIV/0!</v>
      </c>
      <c r="G292" s="268" t="e">
        <f>D292*'6. WEIGHT PER PRODUCT '!$C$13</f>
        <v>#DIV/0!</v>
      </c>
      <c r="H292" s="268" t="e">
        <f>D292*'6. WEIGHT PER PRODUCT '!$C$14</f>
        <v>#DIV/0!</v>
      </c>
      <c r="I292" s="268" t="e">
        <f>D292*'6. WEIGHT PER PRODUCT '!$C$15</f>
        <v>#DIV/0!</v>
      </c>
      <c r="J292" s="268" t="e">
        <f>D292*'6. WEIGHT PER PRODUCT '!$C$16</f>
        <v>#DIV/0!</v>
      </c>
      <c r="K292" s="268" t="e">
        <f>D292*'6. WEIGHT PER PRODUCT '!$C$17</f>
        <v>#DIV/0!</v>
      </c>
      <c r="L292" s="268" t="e">
        <f t="shared" si="82"/>
        <v>#DIV/0!</v>
      </c>
      <c r="M292" s="268" t="e">
        <f t="shared" si="83"/>
        <v>#DIV/0!</v>
      </c>
      <c r="N292" s="268" t="e">
        <f t="shared" si="84"/>
        <v>#DIV/0!</v>
      </c>
      <c r="O292" s="268" t="e">
        <f t="shared" si="85"/>
        <v>#DIV/0!</v>
      </c>
      <c r="P292" s="268" t="e">
        <f t="shared" si="76"/>
        <v>#DIV/0!</v>
      </c>
      <c r="Q292" s="268" t="e">
        <f t="shared" si="86"/>
        <v>#DIV/0!</v>
      </c>
      <c r="R292" s="268" t="e">
        <f t="shared" si="77"/>
        <v>#DIV/0!</v>
      </c>
      <c r="S292" s="268" t="e">
        <f t="shared" si="87"/>
        <v>#DIV/0!</v>
      </c>
      <c r="T292" s="268" t="e">
        <f t="shared" si="78"/>
        <v>#DIV/0!</v>
      </c>
      <c r="U292" s="268" t="e">
        <f t="shared" si="88"/>
        <v>#DIV/0!</v>
      </c>
      <c r="V292" s="269" t="e">
        <f t="shared" si="79"/>
        <v>#DIV/0!</v>
      </c>
      <c r="W292" s="270" t="e">
        <f t="shared" si="80"/>
        <v>#DIV/0!</v>
      </c>
      <c r="X292" s="270" t="e">
        <f t="shared" si="81"/>
        <v>#DIV/0!</v>
      </c>
      <c r="Y292" s="270" t="e">
        <f t="shared" si="89"/>
        <v>#DIV/0!</v>
      </c>
    </row>
    <row r="293" spans="1:25" ht="25.5" customHeight="1">
      <c r="A293" s="267">
        <v>184</v>
      </c>
      <c r="B293" s="212"/>
      <c r="C293" s="212"/>
      <c r="D293" s="268" t="e">
        <f>'2. Outdoor DSLAM'!H187</f>
        <v>#DIV/0!</v>
      </c>
      <c r="E293" s="268" t="e">
        <f>D293*'6. WEIGHT PER PRODUCT '!$C$11</f>
        <v>#DIV/0!</v>
      </c>
      <c r="F293" s="268" t="e">
        <f>D293*'6. WEIGHT PER PRODUCT '!$C$12</f>
        <v>#DIV/0!</v>
      </c>
      <c r="G293" s="268" t="e">
        <f>D293*'6. WEIGHT PER PRODUCT '!$C$13</f>
        <v>#DIV/0!</v>
      </c>
      <c r="H293" s="268" t="e">
        <f>D293*'6. WEIGHT PER PRODUCT '!$C$14</f>
        <v>#DIV/0!</v>
      </c>
      <c r="I293" s="268" t="e">
        <f>D293*'6. WEIGHT PER PRODUCT '!$C$15</f>
        <v>#DIV/0!</v>
      </c>
      <c r="J293" s="268" t="e">
        <f>D293*'6. WEIGHT PER PRODUCT '!$C$16</f>
        <v>#DIV/0!</v>
      </c>
      <c r="K293" s="268" t="e">
        <f>D293*'6. WEIGHT PER PRODUCT '!$C$17</f>
        <v>#DIV/0!</v>
      </c>
      <c r="L293" s="268" t="e">
        <f t="shared" si="82"/>
        <v>#DIV/0!</v>
      </c>
      <c r="M293" s="268" t="e">
        <f t="shared" si="83"/>
        <v>#DIV/0!</v>
      </c>
      <c r="N293" s="268" t="e">
        <f t="shared" si="84"/>
        <v>#DIV/0!</v>
      </c>
      <c r="O293" s="268" t="e">
        <f t="shared" si="85"/>
        <v>#DIV/0!</v>
      </c>
      <c r="P293" s="268" t="e">
        <f t="shared" si="76"/>
        <v>#DIV/0!</v>
      </c>
      <c r="Q293" s="268" t="e">
        <f t="shared" si="86"/>
        <v>#DIV/0!</v>
      </c>
      <c r="R293" s="268" t="e">
        <f t="shared" si="77"/>
        <v>#DIV/0!</v>
      </c>
      <c r="S293" s="268" t="e">
        <f t="shared" si="87"/>
        <v>#DIV/0!</v>
      </c>
      <c r="T293" s="268" t="e">
        <f t="shared" si="78"/>
        <v>#DIV/0!</v>
      </c>
      <c r="U293" s="268" t="e">
        <f t="shared" si="88"/>
        <v>#DIV/0!</v>
      </c>
      <c r="V293" s="269" t="e">
        <f t="shared" si="79"/>
        <v>#DIV/0!</v>
      </c>
      <c r="W293" s="270" t="e">
        <f t="shared" si="80"/>
        <v>#DIV/0!</v>
      </c>
      <c r="X293" s="270" t="e">
        <f t="shared" si="81"/>
        <v>#DIV/0!</v>
      </c>
      <c r="Y293" s="270" t="e">
        <f t="shared" si="89"/>
        <v>#DIV/0!</v>
      </c>
    </row>
    <row r="294" spans="1:25" ht="25.5" customHeight="1">
      <c r="A294" s="267">
        <v>185</v>
      </c>
      <c r="B294" s="212"/>
      <c r="C294" s="212"/>
      <c r="D294" s="268" t="e">
        <f>'2. Outdoor DSLAM'!H188</f>
        <v>#DIV/0!</v>
      </c>
      <c r="E294" s="268" t="e">
        <f>D294*'6. WEIGHT PER PRODUCT '!$C$11</f>
        <v>#DIV/0!</v>
      </c>
      <c r="F294" s="268" t="e">
        <f>D294*'6. WEIGHT PER PRODUCT '!$C$12</f>
        <v>#DIV/0!</v>
      </c>
      <c r="G294" s="268" t="e">
        <f>D294*'6. WEIGHT PER PRODUCT '!$C$13</f>
        <v>#DIV/0!</v>
      </c>
      <c r="H294" s="268" t="e">
        <f>D294*'6. WEIGHT PER PRODUCT '!$C$14</f>
        <v>#DIV/0!</v>
      </c>
      <c r="I294" s="268" t="e">
        <f>D294*'6. WEIGHT PER PRODUCT '!$C$15</f>
        <v>#DIV/0!</v>
      </c>
      <c r="J294" s="268" t="e">
        <f>D294*'6. WEIGHT PER PRODUCT '!$C$16</f>
        <v>#DIV/0!</v>
      </c>
      <c r="K294" s="268" t="e">
        <f>D294*'6. WEIGHT PER PRODUCT '!$C$17</f>
        <v>#DIV/0!</v>
      </c>
      <c r="L294" s="268" t="e">
        <f t="shared" si="82"/>
        <v>#DIV/0!</v>
      </c>
      <c r="M294" s="268" t="e">
        <f t="shared" si="83"/>
        <v>#DIV/0!</v>
      </c>
      <c r="N294" s="268" t="e">
        <f t="shared" si="84"/>
        <v>#DIV/0!</v>
      </c>
      <c r="O294" s="268" t="e">
        <f t="shared" si="85"/>
        <v>#DIV/0!</v>
      </c>
      <c r="P294" s="268" t="e">
        <f t="shared" si="76"/>
        <v>#DIV/0!</v>
      </c>
      <c r="Q294" s="268" t="e">
        <f t="shared" si="86"/>
        <v>#DIV/0!</v>
      </c>
      <c r="R294" s="268" t="e">
        <f t="shared" si="77"/>
        <v>#DIV/0!</v>
      </c>
      <c r="S294" s="268" t="e">
        <f t="shared" si="87"/>
        <v>#DIV/0!</v>
      </c>
      <c r="T294" s="268" t="e">
        <f t="shared" si="78"/>
        <v>#DIV/0!</v>
      </c>
      <c r="U294" s="268" t="e">
        <f t="shared" si="88"/>
        <v>#DIV/0!</v>
      </c>
      <c r="V294" s="269" t="e">
        <f t="shared" si="79"/>
        <v>#DIV/0!</v>
      </c>
      <c r="W294" s="270" t="e">
        <f t="shared" si="80"/>
        <v>#DIV/0!</v>
      </c>
      <c r="X294" s="270" t="e">
        <f t="shared" si="81"/>
        <v>#DIV/0!</v>
      </c>
      <c r="Y294" s="270" t="e">
        <f t="shared" si="89"/>
        <v>#DIV/0!</v>
      </c>
    </row>
    <row r="295" spans="1:25" ht="25.5" customHeight="1">
      <c r="A295" s="267">
        <v>186</v>
      </c>
      <c r="B295" s="212"/>
      <c r="C295" s="212"/>
      <c r="D295" s="268" t="e">
        <f>'2. Outdoor DSLAM'!H189</f>
        <v>#DIV/0!</v>
      </c>
      <c r="E295" s="268" t="e">
        <f>D295*'6. WEIGHT PER PRODUCT '!$C$11</f>
        <v>#DIV/0!</v>
      </c>
      <c r="F295" s="268" t="e">
        <f>D295*'6. WEIGHT PER PRODUCT '!$C$12</f>
        <v>#DIV/0!</v>
      </c>
      <c r="G295" s="268" t="e">
        <f>D295*'6. WEIGHT PER PRODUCT '!$C$13</f>
        <v>#DIV/0!</v>
      </c>
      <c r="H295" s="268" t="e">
        <f>D295*'6. WEIGHT PER PRODUCT '!$C$14</f>
        <v>#DIV/0!</v>
      </c>
      <c r="I295" s="268" t="e">
        <f>D295*'6. WEIGHT PER PRODUCT '!$C$15</f>
        <v>#DIV/0!</v>
      </c>
      <c r="J295" s="268" t="e">
        <f>D295*'6. WEIGHT PER PRODUCT '!$C$16</f>
        <v>#DIV/0!</v>
      </c>
      <c r="K295" s="268" t="e">
        <f>D295*'6. WEIGHT PER PRODUCT '!$C$17</f>
        <v>#DIV/0!</v>
      </c>
      <c r="L295" s="268" t="e">
        <f t="shared" si="82"/>
        <v>#DIV/0!</v>
      </c>
      <c r="M295" s="268" t="e">
        <f t="shared" si="83"/>
        <v>#DIV/0!</v>
      </c>
      <c r="N295" s="268" t="e">
        <f t="shared" si="84"/>
        <v>#DIV/0!</v>
      </c>
      <c r="O295" s="268" t="e">
        <f t="shared" si="85"/>
        <v>#DIV/0!</v>
      </c>
      <c r="P295" s="268" t="e">
        <f t="shared" si="76"/>
        <v>#DIV/0!</v>
      </c>
      <c r="Q295" s="268" t="e">
        <f t="shared" si="86"/>
        <v>#DIV/0!</v>
      </c>
      <c r="R295" s="268" t="e">
        <f t="shared" si="77"/>
        <v>#DIV/0!</v>
      </c>
      <c r="S295" s="268" t="e">
        <f t="shared" si="87"/>
        <v>#DIV/0!</v>
      </c>
      <c r="T295" s="268" t="e">
        <f t="shared" si="78"/>
        <v>#DIV/0!</v>
      </c>
      <c r="U295" s="268" t="e">
        <f t="shared" si="88"/>
        <v>#DIV/0!</v>
      </c>
      <c r="V295" s="269" t="e">
        <f t="shared" si="79"/>
        <v>#DIV/0!</v>
      </c>
      <c r="W295" s="270" t="e">
        <f t="shared" si="80"/>
        <v>#DIV/0!</v>
      </c>
      <c r="X295" s="270" t="e">
        <f t="shared" si="81"/>
        <v>#DIV/0!</v>
      </c>
      <c r="Y295" s="270" t="e">
        <f t="shared" si="89"/>
        <v>#DIV/0!</v>
      </c>
    </row>
    <row r="296" spans="1:25" ht="25.5" customHeight="1">
      <c r="A296" s="267">
        <v>187</v>
      </c>
      <c r="B296" s="212"/>
      <c r="C296" s="212"/>
      <c r="D296" s="268" t="e">
        <f>'2. Outdoor DSLAM'!H190</f>
        <v>#DIV/0!</v>
      </c>
      <c r="E296" s="268" t="e">
        <f>D296*'6. WEIGHT PER PRODUCT '!$C$11</f>
        <v>#DIV/0!</v>
      </c>
      <c r="F296" s="268" t="e">
        <f>D296*'6. WEIGHT PER PRODUCT '!$C$12</f>
        <v>#DIV/0!</v>
      </c>
      <c r="G296" s="268" t="e">
        <f>D296*'6. WEIGHT PER PRODUCT '!$C$13</f>
        <v>#DIV/0!</v>
      </c>
      <c r="H296" s="268" t="e">
        <f>D296*'6. WEIGHT PER PRODUCT '!$C$14</f>
        <v>#DIV/0!</v>
      </c>
      <c r="I296" s="268" t="e">
        <f>D296*'6. WEIGHT PER PRODUCT '!$C$15</f>
        <v>#DIV/0!</v>
      </c>
      <c r="J296" s="268" t="e">
        <f>D296*'6. WEIGHT PER PRODUCT '!$C$16</f>
        <v>#DIV/0!</v>
      </c>
      <c r="K296" s="268" t="e">
        <f>D296*'6. WEIGHT PER PRODUCT '!$C$17</f>
        <v>#DIV/0!</v>
      </c>
      <c r="L296" s="268" t="e">
        <f t="shared" si="82"/>
        <v>#DIV/0!</v>
      </c>
      <c r="M296" s="268" t="e">
        <f t="shared" si="83"/>
        <v>#DIV/0!</v>
      </c>
      <c r="N296" s="268" t="e">
        <f t="shared" si="84"/>
        <v>#DIV/0!</v>
      </c>
      <c r="O296" s="268" t="e">
        <f t="shared" si="85"/>
        <v>#DIV/0!</v>
      </c>
      <c r="P296" s="268" t="e">
        <f t="shared" si="76"/>
        <v>#DIV/0!</v>
      </c>
      <c r="Q296" s="268" t="e">
        <f t="shared" si="86"/>
        <v>#DIV/0!</v>
      </c>
      <c r="R296" s="268" t="e">
        <f t="shared" si="77"/>
        <v>#DIV/0!</v>
      </c>
      <c r="S296" s="268" t="e">
        <f t="shared" si="87"/>
        <v>#DIV/0!</v>
      </c>
      <c r="T296" s="268" t="e">
        <f t="shared" si="78"/>
        <v>#DIV/0!</v>
      </c>
      <c r="U296" s="268" t="e">
        <f t="shared" si="88"/>
        <v>#DIV/0!</v>
      </c>
      <c r="V296" s="269" t="e">
        <f t="shared" si="79"/>
        <v>#DIV/0!</v>
      </c>
      <c r="W296" s="270" t="e">
        <f t="shared" si="80"/>
        <v>#DIV/0!</v>
      </c>
      <c r="X296" s="270" t="e">
        <f t="shared" si="81"/>
        <v>#DIV/0!</v>
      </c>
      <c r="Y296" s="270" t="e">
        <f t="shared" si="89"/>
        <v>#DIV/0!</v>
      </c>
    </row>
    <row r="297" spans="1:25" ht="25.5" customHeight="1">
      <c r="A297" s="267">
        <v>188</v>
      </c>
      <c r="B297" s="212"/>
      <c r="C297" s="212"/>
      <c r="D297" s="268" t="e">
        <f>'2. Outdoor DSLAM'!H191</f>
        <v>#DIV/0!</v>
      </c>
      <c r="E297" s="268" t="e">
        <f>D297*'6. WEIGHT PER PRODUCT '!$C$11</f>
        <v>#DIV/0!</v>
      </c>
      <c r="F297" s="268" t="e">
        <f>D297*'6. WEIGHT PER PRODUCT '!$C$12</f>
        <v>#DIV/0!</v>
      </c>
      <c r="G297" s="268" t="e">
        <f>D297*'6. WEIGHT PER PRODUCT '!$C$13</f>
        <v>#DIV/0!</v>
      </c>
      <c r="H297" s="268" t="e">
        <f>D297*'6. WEIGHT PER PRODUCT '!$C$14</f>
        <v>#DIV/0!</v>
      </c>
      <c r="I297" s="268" t="e">
        <f>D297*'6. WEIGHT PER PRODUCT '!$C$15</f>
        <v>#DIV/0!</v>
      </c>
      <c r="J297" s="268" t="e">
        <f>D297*'6. WEIGHT PER PRODUCT '!$C$16</f>
        <v>#DIV/0!</v>
      </c>
      <c r="K297" s="268" t="e">
        <f>D297*'6. WEIGHT PER PRODUCT '!$C$17</f>
        <v>#DIV/0!</v>
      </c>
      <c r="L297" s="268" t="e">
        <f t="shared" si="82"/>
        <v>#DIV/0!</v>
      </c>
      <c r="M297" s="268" t="e">
        <f t="shared" si="83"/>
        <v>#DIV/0!</v>
      </c>
      <c r="N297" s="268" t="e">
        <f t="shared" si="84"/>
        <v>#DIV/0!</v>
      </c>
      <c r="O297" s="268" t="e">
        <f t="shared" si="85"/>
        <v>#DIV/0!</v>
      </c>
      <c r="P297" s="268" t="e">
        <f t="shared" si="76"/>
        <v>#DIV/0!</v>
      </c>
      <c r="Q297" s="268" t="e">
        <f t="shared" si="86"/>
        <v>#DIV/0!</v>
      </c>
      <c r="R297" s="268" t="e">
        <f t="shared" si="77"/>
        <v>#DIV/0!</v>
      </c>
      <c r="S297" s="268" t="e">
        <f t="shared" si="87"/>
        <v>#DIV/0!</v>
      </c>
      <c r="T297" s="268" t="e">
        <f t="shared" si="78"/>
        <v>#DIV/0!</v>
      </c>
      <c r="U297" s="268" t="e">
        <f t="shared" si="88"/>
        <v>#DIV/0!</v>
      </c>
      <c r="V297" s="269" t="e">
        <f t="shared" si="79"/>
        <v>#DIV/0!</v>
      </c>
      <c r="W297" s="270" t="e">
        <f t="shared" si="80"/>
        <v>#DIV/0!</v>
      </c>
      <c r="X297" s="270" t="e">
        <f t="shared" si="81"/>
        <v>#DIV/0!</v>
      </c>
      <c r="Y297" s="270" t="e">
        <f t="shared" si="89"/>
        <v>#DIV/0!</v>
      </c>
    </row>
    <row r="298" spans="1:25" ht="25.5" customHeight="1">
      <c r="A298" s="267">
        <v>189</v>
      </c>
      <c r="B298" s="212"/>
      <c r="C298" s="212"/>
      <c r="D298" s="268" t="e">
        <f>'2. Outdoor DSLAM'!H192</f>
        <v>#DIV/0!</v>
      </c>
      <c r="E298" s="268" t="e">
        <f>D298*'6. WEIGHT PER PRODUCT '!$C$11</f>
        <v>#DIV/0!</v>
      </c>
      <c r="F298" s="268" t="e">
        <f>D298*'6. WEIGHT PER PRODUCT '!$C$12</f>
        <v>#DIV/0!</v>
      </c>
      <c r="G298" s="268" t="e">
        <f>D298*'6. WEIGHT PER PRODUCT '!$C$13</f>
        <v>#DIV/0!</v>
      </c>
      <c r="H298" s="268" t="e">
        <f>D298*'6. WEIGHT PER PRODUCT '!$C$14</f>
        <v>#DIV/0!</v>
      </c>
      <c r="I298" s="268" t="e">
        <f>D298*'6. WEIGHT PER PRODUCT '!$C$15</f>
        <v>#DIV/0!</v>
      </c>
      <c r="J298" s="268" t="e">
        <f>D298*'6. WEIGHT PER PRODUCT '!$C$16</f>
        <v>#DIV/0!</v>
      </c>
      <c r="K298" s="268" t="e">
        <f>D298*'6. WEIGHT PER PRODUCT '!$C$17</f>
        <v>#DIV/0!</v>
      </c>
      <c r="L298" s="268" t="e">
        <f t="shared" si="82"/>
        <v>#DIV/0!</v>
      </c>
      <c r="M298" s="268" t="e">
        <f t="shared" si="83"/>
        <v>#DIV/0!</v>
      </c>
      <c r="N298" s="268" t="e">
        <f t="shared" si="84"/>
        <v>#DIV/0!</v>
      </c>
      <c r="O298" s="268" t="e">
        <f t="shared" si="85"/>
        <v>#DIV/0!</v>
      </c>
      <c r="P298" s="268" t="e">
        <f t="shared" si="76"/>
        <v>#DIV/0!</v>
      </c>
      <c r="Q298" s="268" t="e">
        <f t="shared" si="86"/>
        <v>#DIV/0!</v>
      </c>
      <c r="R298" s="268" t="e">
        <f t="shared" si="77"/>
        <v>#DIV/0!</v>
      </c>
      <c r="S298" s="268" t="e">
        <f t="shared" si="87"/>
        <v>#DIV/0!</v>
      </c>
      <c r="T298" s="268" t="e">
        <f t="shared" si="78"/>
        <v>#DIV/0!</v>
      </c>
      <c r="U298" s="268" t="e">
        <f t="shared" si="88"/>
        <v>#DIV/0!</v>
      </c>
      <c r="V298" s="269" t="e">
        <f t="shared" si="79"/>
        <v>#DIV/0!</v>
      </c>
      <c r="W298" s="270" t="e">
        <f t="shared" si="80"/>
        <v>#DIV/0!</v>
      </c>
      <c r="X298" s="270" t="e">
        <f t="shared" si="81"/>
        <v>#DIV/0!</v>
      </c>
      <c r="Y298" s="270" t="e">
        <f t="shared" si="89"/>
        <v>#DIV/0!</v>
      </c>
    </row>
    <row r="299" spans="1:25" ht="25.5" customHeight="1">
      <c r="A299" s="267">
        <v>190</v>
      </c>
      <c r="B299" s="212"/>
      <c r="C299" s="212"/>
      <c r="D299" s="268" t="e">
        <f>'2. Outdoor DSLAM'!H193</f>
        <v>#DIV/0!</v>
      </c>
      <c r="E299" s="268" t="e">
        <f>D299*'6. WEIGHT PER PRODUCT '!$C$11</f>
        <v>#DIV/0!</v>
      </c>
      <c r="F299" s="268" t="e">
        <f>D299*'6. WEIGHT PER PRODUCT '!$C$12</f>
        <v>#DIV/0!</v>
      </c>
      <c r="G299" s="268" t="e">
        <f>D299*'6. WEIGHT PER PRODUCT '!$C$13</f>
        <v>#DIV/0!</v>
      </c>
      <c r="H299" s="268" t="e">
        <f>D299*'6. WEIGHT PER PRODUCT '!$C$14</f>
        <v>#DIV/0!</v>
      </c>
      <c r="I299" s="268" t="e">
        <f>D299*'6. WEIGHT PER PRODUCT '!$C$15</f>
        <v>#DIV/0!</v>
      </c>
      <c r="J299" s="268" t="e">
        <f>D299*'6. WEIGHT PER PRODUCT '!$C$16</f>
        <v>#DIV/0!</v>
      </c>
      <c r="K299" s="268" t="e">
        <f>D299*'6. WEIGHT PER PRODUCT '!$C$17</f>
        <v>#DIV/0!</v>
      </c>
      <c r="L299" s="268" t="e">
        <f t="shared" si="82"/>
        <v>#DIV/0!</v>
      </c>
      <c r="M299" s="268" t="e">
        <f t="shared" si="83"/>
        <v>#DIV/0!</v>
      </c>
      <c r="N299" s="268" t="e">
        <f t="shared" si="84"/>
        <v>#DIV/0!</v>
      </c>
      <c r="O299" s="268" t="e">
        <f t="shared" si="85"/>
        <v>#DIV/0!</v>
      </c>
      <c r="P299" s="268" t="e">
        <f t="shared" si="76"/>
        <v>#DIV/0!</v>
      </c>
      <c r="Q299" s="268" t="e">
        <f t="shared" si="86"/>
        <v>#DIV/0!</v>
      </c>
      <c r="R299" s="268" t="e">
        <f t="shared" si="77"/>
        <v>#DIV/0!</v>
      </c>
      <c r="S299" s="268" t="e">
        <f t="shared" si="87"/>
        <v>#DIV/0!</v>
      </c>
      <c r="T299" s="268" t="e">
        <f t="shared" si="78"/>
        <v>#DIV/0!</v>
      </c>
      <c r="U299" s="268" t="e">
        <f t="shared" si="88"/>
        <v>#DIV/0!</v>
      </c>
      <c r="V299" s="269" t="e">
        <f t="shared" si="79"/>
        <v>#DIV/0!</v>
      </c>
      <c r="W299" s="270" t="e">
        <f t="shared" si="80"/>
        <v>#DIV/0!</v>
      </c>
      <c r="X299" s="270" t="e">
        <f t="shared" si="81"/>
        <v>#DIV/0!</v>
      </c>
      <c r="Y299" s="270" t="e">
        <f t="shared" si="89"/>
        <v>#DIV/0!</v>
      </c>
    </row>
    <row r="300" spans="1:25" ht="25.5" customHeight="1">
      <c r="A300" s="267">
        <v>191</v>
      </c>
      <c r="B300" s="212"/>
      <c r="C300" s="212"/>
      <c r="D300" s="268" t="e">
        <f>'2. Outdoor DSLAM'!H194</f>
        <v>#DIV/0!</v>
      </c>
      <c r="E300" s="268" t="e">
        <f>D300*'6. WEIGHT PER PRODUCT '!$C$11</f>
        <v>#DIV/0!</v>
      </c>
      <c r="F300" s="268" t="e">
        <f>D300*'6. WEIGHT PER PRODUCT '!$C$12</f>
        <v>#DIV/0!</v>
      </c>
      <c r="G300" s="268" t="e">
        <f>D300*'6. WEIGHT PER PRODUCT '!$C$13</f>
        <v>#DIV/0!</v>
      </c>
      <c r="H300" s="268" t="e">
        <f>D300*'6. WEIGHT PER PRODUCT '!$C$14</f>
        <v>#DIV/0!</v>
      </c>
      <c r="I300" s="268" t="e">
        <f>D300*'6. WEIGHT PER PRODUCT '!$C$15</f>
        <v>#DIV/0!</v>
      </c>
      <c r="J300" s="268" t="e">
        <f>D300*'6. WEIGHT PER PRODUCT '!$C$16</f>
        <v>#DIV/0!</v>
      </c>
      <c r="K300" s="268" t="e">
        <f>D300*'6. WEIGHT PER PRODUCT '!$C$17</f>
        <v>#DIV/0!</v>
      </c>
      <c r="L300" s="268" t="e">
        <f t="shared" si="82"/>
        <v>#DIV/0!</v>
      </c>
      <c r="M300" s="268" t="e">
        <f t="shared" si="83"/>
        <v>#DIV/0!</v>
      </c>
      <c r="N300" s="268" t="e">
        <f t="shared" si="84"/>
        <v>#DIV/0!</v>
      </c>
      <c r="O300" s="268" t="e">
        <f t="shared" si="85"/>
        <v>#DIV/0!</v>
      </c>
      <c r="P300" s="268" t="e">
        <f t="shared" si="76"/>
        <v>#DIV/0!</v>
      </c>
      <c r="Q300" s="268" t="e">
        <f t="shared" si="86"/>
        <v>#DIV/0!</v>
      </c>
      <c r="R300" s="268" t="e">
        <f t="shared" si="77"/>
        <v>#DIV/0!</v>
      </c>
      <c r="S300" s="268" t="e">
        <f t="shared" si="87"/>
        <v>#DIV/0!</v>
      </c>
      <c r="T300" s="268" t="e">
        <f t="shared" si="78"/>
        <v>#DIV/0!</v>
      </c>
      <c r="U300" s="268" t="e">
        <f t="shared" si="88"/>
        <v>#DIV/0!</v>
      </c>
      <c r="V300" s="269" t="e">
        <f t="shared" si="79"/>
        <v>#DIV/0!</v>
      </c>
      <c r="W300" s="270" t="e">
        <f t="shared" si="80"/>
        <v>#DIV/0!</v>
      </c>
      <c r="X300" s="270" t="e">
        <f t="shared" si="81"/>
        <v>#DIV/0!</v>
      </c>
      <c r="Y300" s="270" t="e">
        <f t="shared" si="89"/>
        <v>#DIV/0!</v>
      </c>
    </row>
    <row r="301" spans="1:25" ht="25.5" customHeight="1">
      <c r="A301" s="267">
        <v>192</v>
      </c>
      <c r="B301" s="212"/>
      <c r="C301" s="212"/>
      <c r="D301" s="268" t="e">
        <f>'2. Outdoor DSLAM'!H195</f>
        <v>#DIV/0!</v>
      </c>
      <c r="E301" s="268" t="e">
        <f>D301*'6. WEIGHT PER PRODUCT '!$C$11</f>
        <v>#DIV/0!</v>
      </c>
      <c r="F301" s="268" t="e">
        <f>D301*'6. WEIGHT PER PRODUCT '!$C$12</f>
        <v>#DIV/0!</v>
      </c>
      <c r="G301" s="268" t="e">
        <f>D301*'6. WEIGHT PER PRODUCT '!$C$13</f>
        <v>#DIV/0!</v>
      </c>
      <c r="H301" s="268" t="e">
        <f>D301*'6. WEIGHT PER PRODUCT '!$C$14</f>
        <v>#DIV/0!</v>
      </c>
      <c r="I301" s="268" t="e">
        <f>D301*'6. WEIGHT PER PRODUCT '!$C$15</f>
        <v>#DIV/0!</v>
      </c>
      <c r="J301" s="268" t="e">
        <f>D301*'6. WEIGHT PER PRODUCT '!$C$16</f>
        <v>#DIV/0!</v>
      </c>
      <c r="K301" s="268" t="e">
        <f>D301*'6. WEIGHT PER PRODUCT '!$C$17</f>
        <v>#DIV/0!</v>
      </c>
      <c r="L301" s="268" t="e">
        <f t="shared" si="82"/>
        <v>#DIV/0!</v>
      </c>
      <c r="M301" s="268" t="e">
        <f t="shared" si="83"/>
        <v>#DIV/0!</v>
      </c>
      <c r="N301" s="268" t="e">
        <f t="shared" si="84"/>
        <v>#DIV/0!</v>
      </c>
      <c r="O301" s="268" t="e">
        <f t="shared" si="85"/>
        <v>#DIV/0!</v>
      </c>
      <c r="P301" s="268" t="e">
        <f t="shared" si="76"/>
        <v>#DIV/0!</v>
      </c>
      <c r="Q301" s="268" t="e">
        <f t="shared" si="86"/>
        <v>#DIV/0!</v>
      </c>
      <c r="R301" s="268" t="e">
        <f t="shared" si="77"/>
        <v>#DIV/0!</v>
      </c>
      <c r="S301" s="268" t="e">
        <f t="shared" si="87"/>
        <v>#DIV/0!</v>
      </c>
      <c r="T301" s="268" t="e">
        <f t="shared" si="78"/>
        <v>#DIV/0!</v>
      </c>
      <c r="U301" s="268" t="e">
        <f t="shared" si="88"/>
        <v>#DIV/0!</v>
      </c>
      <c r="V301" s="269" t="e">
        <f t="shared" si="79"/>
        <v>#DIV/0!</v>
      </c>
      <c r="W301" s="270" t="e">
        <f t="shared" si="80"/>
        <v>#DIV/0!</v>
      </c>
      <c r="X301" s="270" t="e">
        <f t="shared" si="81"/>
        <v>#DIV/0!</v>
      </c>
      <c r="Y301" s="270" t="e">
        <f t="shared" si="89"/>
        <v>#DIV/0!</v>
      </c>
    </row>
    <row r="302" spans="1:25" ht="25.5" customHeight="1">
      <c r="A302" s="267">
        <v>193</v>
      </c>
      <c r="B302" s="212"/>
      <c r="C302" s="212"/>
      <c r="D302" s="268" t="e">
        <f>'2. Outdoor DSLAM'!H196</f>
        <v>#DIV/0!</v>
      </c>
      <c r="E302" s="268" t="e">
        <f>D302*'6. WEIGHT PER PRODUCT '!$C$11</f>
        <v>#DIV/0!</v>
      </c>
      <c r="F302" s="268" t="e">
        <f>D302*'6. WEIGHT PER PRODUCT '!$C$12</f>
        <v>#DIV/0!</v>
      </c>
      <c r="G302" s="268" t="e">
        <f>D302*'6. WEIGHT PER PRODUCT '!$C$13</f>
        <v>#DIV/0!</v>
      </c>
      <c r="H302" s="268" t="e">
        <f>D302*'6. WEIGHT PER PRODUCT '!$C$14</f>
        <v>#DIV/0!</v>
      </c>
      <c r="I302" s="268" t="e">
        <f>D302*'6. WEIGHT PER PRODUCT '!$C$15</f>
        <v>#DIV/0!</v>
      </c>
      <c r="J302" s="268" t="e">
        <f>D302*'6. WEIGHT PER PRODUCT '!$C$16</f>
        <v>#DIV/0!</v>
      </c>
      <c r="K302" s="268" t="e">
        <f>D302*'6. WEIGHT PER PRODUCT '!$C$17</f>
        <v>#DIV/0!</v>
      </c>
      <c r="L302" s="268" t="e">
        <f t="shared" si="82"/>
        <v>#DIV/0!</v>
      </c>
      <c r="M302" s="268" t="e">
        <f t="shared" si="83"/>
        <v>#DIV/0!</v>
      </c>
      <c r="N302" s="268" t="e">
        <f t="shared" si="84"/>
        <v>#DIV/0!</v>
      </c>
      <c r="O302" s="268" t="e">
        <f t="shared" si="85"/>
        <v>#DIV/0!</v>
      </c>
      <c r="P302" s="268" t="e">
        <f aca="true" t="shared" si="90" ref="P302:P365">VLOOKUP(O302,$AA$4:$AB$13,2,1)</f>
        <v>#DIV/0!</v>
      </c>
      <c r="Q302" s="268" t="e">
        <f t="shared" si="86"/>
        <v>#DIV/0!</v>
      </c>
      <c r="R302" s="268" t="e">
        <f aca="true" t="shared" si="91" ref="R302:R365">IF(Q302&gt;0,VLOOKUP(Q302,$AA$4:$AB$13,2,1),0)</f>
        <v>#DIV/0!</v>
      </c>
      <c r="S302" s="268" t="e">
        <f t="shared" si="87"/>
        <v>#DIV/0!</v>
      </c>
      <c r="T302" s="268" t="e">
        <f aca="true" t="shared" si="92" ref="T302:T365">IF(S302&gt;0,VLOOKUP(S302,$AA$4:$AB$13,2,1),0)</f>
        <v>#DIV/0!</v>
      </c>
      <c r="U302" s="268" t="e">
        <f t="shared" si="88"/>
        <v>#DIV/0!</v>
      </c>
      <c r="V302" s="269" t="e">
        <f aca="true" t="shared" si="93" ref="V302:V365">VLOOKUP(P302,$AB$4:$AD$13,3,1)+VLOOKUP(P302,$AB$4:$AD$13,2,1)/$X$2</f>
        <v>#DIV/0!</v>
      </c>
      <c r="W302" s="270" t="e">
        <f aca="true" t="shared" si="94" ref="W302:W365">IF(R302=0,0,VLOOKUP(R302,$AB$4:$AD$13,3,1)+VLOOKUP(R302,$AB$4:$AD$13,2,1)/$X$2)</f>
        <v>#DIV/0!</v>
      </c>
      <c r="X302" s="270" t="e">
        <f aca="true" t="shared" si="95" ref="X302:X365">IF(T302=0,0,VLOOKUP(T302,$AB$4:$AD$13,3,1)+VLOOKUP(T302,$AB$4:$AD$13,2,1)/$X$2)</f>
        <v>#DIV/0!</v>
      </c>
      <c r="Y302" s="270" t="e">
        <f t="shared" si="89"/>
        <v>#DIV/0!</v>
      </c>
    </row>
    <row r="303" spans="1:25" ht="25.5" customHeight="1">
      <c r="A303" s="267">
        <v>194</v>
      </c>
      <c r="B303" s="212"/>
      <c r="C303" s="212"/>
      <c r="D303" s="268" t="e">
        <f>'2. Outdoor DSLAM'!H197</f>
        <v>#DIV/0!</v>
      </c>
      <c r="E303" s="268" t="e">
        <f>D303*'6. WEIGHT PER PRODUCT '!$C$11</f>
        <v>#DIV/0!</v>
      </c>
      <c r="F303" s="268" t="e">
        <f>D303*'6. WEIGHT PER PRODUCT '!$C$12</f>
        <v>#DIV/0!</v>
      </c>
      <c r="G303" s="268" t="e">
        <f>D303*'6. WEIGHT PER PRODUCT '!$C$13</f>
        <v>#DIV/0!</v>
      </c>
      <c r="H303" s="268" t="e">
        <f>D303*'6. WEIGHT PER PRODUCT '!$C$14</f>
        <v>#DIV/0!</v>
      </c>
      <c r="I303" s="268" t="e">
        <f>D303*'6. WEIGHT PER PRODUCT '!$C$15</f>
        <v>#DIV/0!</v>
      </c>
      <c r="J303" s="268" t="e">
        <f>D303*'6. WEIGHT PER PRODUCT '!$C$16</f>
        <v>#DIV/0!</v>
      </c>
      <c r="K303" s="268" t="e">
        <f>D303*'6. WEIGHT PER PRODUCT '!$C$17</f>
        <v>#DIV/0!</v>
      </c>
      <c r="L303" s="268" t="e">
        <f t="shared" si="82"/>
        <v>#DIV/0!</v>
      </c>
      <c r="M303" s="268" t="e">
        <f t="shared" si="83"/>
        <v>#DIV/0!</v>
      </c>
      <c r="N303" s="268" t="e">
        <f t="shared" si="84"/>
        <v>#DIV/0!</v>
      </c>
      <c r="O303" s="268" t="e">
        <f t="shared" si="85"/>
        <v>#DIV/0!</v>
      </c>
      <c r="P303" s="268" t="e">
        <f t="shared" si="90"/>
        <v>#DIV/0!</v>
      </c>
      <c r="Q303" s="268" t="e">
        <f t="shared" si="86"/>
        <v>#DIV/0!</v>
      </c>
      <c r="R303" s="268" t="e">
        <f t="shared" si="91"/>
        <v>#DIV/0!</v>
      </c>
      <c r="S303" s="268" t="e">
        <f t="shared" si="87"/>
        <v>#DIV/0!</v>
      </c>
      <c r="T303" s="268" t="e">
        <f t="shared" si="92"/>
        <v>#DIV/0!</v>
      </c>
      <c r="U303" s="268" t="e">
        <f t="shared" si="88"/>
        <v>#DIV/0!</v>
      </c>
      <c r="V303" s="269" t="e">
        <f t="shared" si="93"/>
        <v>#DIV/0!</v>
      </c>
      <c r="W303" s="270" t="e">
        <f t="shared" si="94"/>
        <v>#DIV/0!</v>
      </c>
      <c r="X303" s="270" t="e">
        <f t="shared" si="95"/>
        <v>#DIV/0!</v>
      </c>
      <c r="Y303" s="270" t="e">
        <f t="shared" si="89"/>
        <v>#DIV/0!</v>
      </c>
    </row>
    <row r="304" spans="1:25" ht="25.5" customHeight="1">
      <c r="A304" s="267">
        <v>195</v>
      </c>
      <c r="B304" s="212"/>
      <c r="C304" s="212"/>
      <c r="D304" s="268" t="e">
        <f>'2. Outdoor DSLAM'!H198</f>
        <v>#DIV/0!</v>
      </c>
      <c r="E304" s="268" t="e">
        <f>D304*'6. WEIGHT PER PRODUCT '!$C$11</f>
        <v>#DIV/0!</v>
      </c>
      <c r="F304" s="268" t="e">
        <f>D304*'6. WEIGHT PER PRODUCT '!$C$12</f>
        <v>#DIV/0!</v>
      </c>
      <c r="G304" s="268" t="e">
        <f>D304*'6. WEIGHT PER PRODUCT '!$C$13</f>
        <v>#DIV/0!</v>
      </c>
      <c r="H304" s="268" t="e">
        <f>D304*'6. WEIGHT PER PRODUCT '!$C$14</f>
        <v>#DIV/0!</v>
      </c>
      <c r="I304" s="268" t="e">
        <f>D304*'6. WEIGHT PER PRODUCT '!$C$15</f>
        <v>#DIV/0!</v>
      </c>
      <c r="J304" s="268" t="e">
        <f>D304*'6. WEIGHT PER PRODUCT '!$C$16</f>
        <v>#DIV/0!</v>
      </c>
      <c r="K304" s="268" t="e">
        <f>D304*'6. WEIGHT PER PRODUCT '!$C$17</f>
        <v>#DIV/0!</v>
      </c>
      <c r="L304" s="268" t="e">
        <f t="shared" si="82"/>
        <v>#DIV/0!</v>
      </c>
      <c r="M304" s="268" t="e">
        <f t="shared" si="83"/>
        <v>#DIV/0!</v>
      </c>
      <c r="N304" s="268" t="e">
        <f t="shared" si="84"/>
        <v>#DIV/0!</v>
      </c>
      <c r="O304" s="268" t="e">
        <f t="shared" si="85"/>
        <v>#DIV/0!</v>
      </c>
      <c r="P304" s="268" t="e">
        <f t="shared" si="90"/>
        <v>#DIV/0!</v>
      </c>
      <c r="Q304" s="268" t="e">
        <f t="shared" si="86"/>
        <v>#DIV/0!</v>
      </c>
      <c r="R304" s="268" t="e">
        <f t="shared" si="91"/>
        <v>#DIV/0!</v>
      </c>
      <c r="S304" s="268" t="e">
        <f t="shared" si="87"/>
        <v>#DIV/0!</v>
      </c>
      <c r="T304" s="268" t="e">
        <f t="shared" si="92"/>
        <v>#DIV/0!</v>
      </c>
      <c r="U304" s="268" t="e">
        <f t="shared" si="88"/>
        <v>#DIV/0!</v>
      </c>
      <c r="V304" s="269" t="e">
        <f t="shared" si="93"/>
        <v>#DIV/0!</v>
      </c>
      <c r="W304" s="270" t="e">
        <f t="shared" si="94"/>
        <v>#DIV/0!</v>
      </c>
      <c r="X304" s="270" t="e">
        <f t="shared" si="95"/>
        <v>#DIV/0!</v>
      </c>
      <c r="Y304" s="270" t="e">
        <f t="shared" si="89"/>
        <v>#DIV/0!</v>
      </c>
    </row>
    <row r="305" spans="1:25" ht="25.5" customHeight="1">
      <c r="A305" s="267">
        <v>196</v>
      </c>
      <c r="B305" s="212"/>
      <c r="C305" s="212"/>
      <c r="D305" s="268" t="e">
        <f>'2. Outdoor DSLAM'!H199</f>
        <v>#DIV/0!</v>
      </c>
      <c r="E305" s="268" t="e">
        <f>D305*'6. WEIGHT PER PRODUCT '!$C$11</f>
        <v>#DIV/0!</v>
      </c>
      <c r="F305" s="268" t="e">
        <f>D305*'6. WEIGHT PER PRODUCT '!$C$12</f>
        <v>#DIV/0!</v>
      </c>
      <c r="G305" s="268" t="e">
        <f>D305*'6. WEIGHT PER PRODUCT '!$C$13</f>
        <v>#DIV/0!</v>
      </c>
      <c r="H305" s="268" t="e">
        <f>D305*'6. WEIGHT PER PRODUCT '!$C$14</f>
        <v>#DIV/0!</v>
      </c>
      <c r="I305" s="268" t="e">
        <f>D305*'6. WEIGHT PER PRODUCT '!$C$15</f>
        <v>#DIV/0!</v>
      </c>
      <c r="J305" s="268" t="e">
        <f>D305*'6. WEIGHT PER PRODUCT '!$C$16</f>
        <v>#DIV/0!</v>
      </c>
      <c r="K305" s="268" t="e">
        <f>D305*'6. WEIGHT PER PRODUCT '!$C$17</f>
        <v>#DIV/0!</v>
      </c>
      <c r="L305" s="268" t="e">
        <f t="shared" si="82"/>
        <v>#DIV/0!</v>
      </c>
      <c r="M305" s="268" t="e">
        <f t="shared" si="83"/>
        <v>#DIV/0!</v>
      </c>
      <c r="N305" s="268" t="e">
        <f t="shared" si="84"/>
        <v>#DIV/0!</v>
      </c>
      <c r="O305" s="268" t="e">
        <f t="shared" si="85"/>
        <v>#DIV/0!</v>
      </c>
      <c r="P305" s="268" t="e">
        <f t="shared" si="90"/>
        <v>#DIV/0!</v>
      </c>
      <c r="Q305" s="268" t="e">
        <f t="shared" si="86"/>
        <v>#DIV/0!</v>
      </c>
      <c r="R305" s="268" t="e">
        <f t="shared" si="91"/>
        <v>#DIV/0!</v>
      </c>
      <c r="S305" s="268" t="e">
        <f t="shared" si="87"/>
        <v>#DIV/0!</v>
      </c>
      <c r="T305" s="268" t="e">
        <f t="shared" si="92"/>
        <v>#DIV/0!</v>
      </c>
      <c r="U305" s="268" t="e">
        <f t="shared" si="88"/>
        <v>#DIV/0!</v>
      </c>
      <c r="V305" s="269" t="e">
        <f t="shared" si="93"/>
        <v>#DIV/0!</v>
      </c>
      <c r="W305" s="270" t="e">
        <f t="shared" si="94"/>
        <v>#DIV/0!</v>
      </c>
      <c r="X305" s="270" t="e">
        <f t="shared" si="95"/>
        <v>#DIV/0!</v>
      </c>
      <c r="Y305" s="270" t="e">
        <f t="shared" si="89"/>
        <v>#DIV/0!</v>
      </c>
    </row>
    <row r="306" spans="1:25" ht="25.5" customHeight="1">
      <c r="A306" s="267">
        <v>197</v>
      </c>
      <c r="B306" s="212"/>
      <c r="C306" s="212"/>
      <c r="D306" s="268" t="e">
        <f>'2. Outdoor DSLAM'!H200</f>
        <v>#DIV/0!</v>
      </c>
      <c r="E306" s="268" t="e">
        <f>D306*'6. WEIGHT PER PRODUCT '!$C$11</f>
        <v>#DIV/0!</v>
      </c>
      <c r="F306" s="268" t="e">
        <f>D306*'6. WEIGHT PER PRODUCT '!$C$12</f>
        <v>#DIV/0!</v>
      </c>
      <c r="G306" s="268" t="e">
        <f>D306*'6. WEIGHT PER PRODUCT '!$C$13</f>
        <v>#DIV/0!</v>
      </c>
      <c r="H306" s="268" t="e">
        <f>D306*'6. WEIGHT PER PRODUCT '!$C$14</f>
        <v>#DIV/0!</v>
      </c>
      <c r="I306" s="268" t="e">
        <f>D306*'6. WEIGHT PER PRODUCT '!$C$15</f>
        <v>#DIV/0!</v>
      </c>
      <c r="J306" s="268" t="e">
        <f>D306*'6. WEIGHT PER PRODUCT '!$C$16</f>
        <v>#DIV/0!</v>
      </c>
      <c r="K306" s="268" t="e">
        <f>D306*'6. WEIGHT PER PRODUCT '!$C$17</f>
        <v>#DIV/0!</v>
      </c>
      <c r="L306" s="268" t="e">
        <f t="shared" si="82"/>
        <v>#DIV/0!</v>
      </c>
      <c r="M306" s="268" t="e">
        <f t="shared" si="83"/>
        <v>#DIV/0!</v>
      </c>
      <c r="N306" s="268" t="e">
        <f t="shared" si="84"/>
        <v>#DIV/0!</v>
      </c>
      <c r="O306" s="268" t="e">
        <f t="shared" si="85"/>
        <v>#DIV/0!</v>
      </c>
      <c r="P306" s="268" t="e">
        <f t="shared" si="90"/>
        <v>#DIV/0!</v>
      </c>
      <c r="Q306" s="268" t="e">
        <f t="shared" si="86"/>
        <v>#DIV/0!</v>
      </c>
      <c r="R306" s="268" t="e">
        <f t="shared" si="91"/>
        <v>#DIV/0!</v>
      </c>
      <c r="S306" s="268" t="e">
        <f t="shared" si="87"/>
        <v>#DIV/0!</v>
      </c>
      <c r="T306" s="268" t="e">
        <f t="shared" si="92"/>
        <v>#DIV/0!</v>
      </c>
      <c r="U306" s="268" t="e">
        <f t="shared" si="88"/>
        <v>#DIV/0!</v>
      </c>
      <c r="V306" s="269" t="e">
        <f t="shared" si="93"/>
        <v>#DIV/0!</v>
      </c>
      <c r="W306" s="270" t="e">
        <f t="shared" si="94"/>
        <v>#DIV/0!</v>
      </c>
      <c r="X306" s="270" t="e">
        <f t="shared" si="95"/>
        <v>#DIV/0!</v>
      </c>
      <c r="Y306" s="270" t="e">
        <f t="shared" si="89"/>
        <v>#DIV/0!</v>
      </c>
    </row>
    <row r="307" spans="1:25" ht="25.5" customHeight="1">
      <c r="A307" s="267">
        <v>198</v>
      </c>
      <c r="B307" s="212"/>
      <c r="C307" s="212"/>
      <c r="D307" s="268" t="e">
        <f>'2. Outdoor DSLAM'!H201</f>
        <v>#DIV/0!</v>
      </c>
      <c r="E307" s="268" t="e">
        <f>D307*'6. WEIGHT PER PRODUCT '!$C$11</f>
        <v>#DIV/0!</v>
      </c>
      <c r="F307" s="268" t="e">
        <f>D307*'6. WEIGHT PER PRODUCT '!$C$12</f>
        <v>#DIV/0!</v>
      </c>
      <c r="G307" s="268" t="e">
        <f>D307*'6. WEIGHT PER PRODUCT '!$C$13</f>
        <v>#DIV/0!</v>
      </c>
      <c r="H307" s="268" t="e">
        <f>D307*'6. WEIGHT PER PRODUCT '!$C$14</f>
        <v>#DIV/0!</v>
      </c>
      <c r="I307" s="268" t="e">
        <f>D307*'6. WEIGHT PER PRODUCT '!$C$15</f>
        <v>#DIV/0!</v>
      </c>
      <c r="J307" s="268" t="e">
        <f>D307*'6. WEIGHT PER PRODUCT '!$C$16</f>
        <v>#DIV/0!</v>
      </c>
      <c r="K307" s="268" t="e">
        <f>D307*'6. WEIGHT PER PRODUCT '!$C$17</f>
        <v>#DIV/0!</v>
      </c>
      <c r="L307" s="268" t="e">
        <f t="shared" si="82"/>
        <v>#DIV/0!</v>
      </c>
      <c r="M307" s="268" t="e">
        <f t="shared" si="83"/>
        <v>#DIV/0!</v>
      </c>
      <c r="N307" s="268" t="e">
        <f t="shared" si="84"/>
        <v>#DIV/0!</v>
      </c>
      <c r="O307" s="268" t="e">
        <f t="shared" si="85"/>
        <v>#DIV/0!</v>
      </c>
      <c r="P307" s="268" t="e">
        <f t="shared" si="90"/>
        <v>#DIV/0!</v>
      </c>
      <c r="Q307" s="268" t="e">
        <f t="shared" si="86"/>
        <v>#DIV/0!</v>
      </c>
      <c r="R307" s="268" t="e">
        <f t="shared" si="91"/>
        <v>#DIV/0!</v>
      </c>
      <c r="S307" s="268" t="e">
        <f t="shared" si="87"/>
        <v>#DIV/0!</v>
      </c>
      <c r="T307" s="268" t="e">
        <f t="shared" si="92"/>
        <v>#DIV/0!</v>
      </c>
      <c r="U307" s="268" t="e">
        <f t="shared" si="88"/>
        <v>#DIV/0!</v>
      </c>
      <c r="V307" s="269" t="e">
        <f t="shared" si="93"/>
        <v>#DIV/0!</v>
      </c>
      <c r="W307" s="270" t="e">
        <f t="shared" si="94"/>
        <v>#DIV/0!</v>
      </c>
      <c r="X307" s="270" t="e">
        <f t="shared" si="95"/>
        <v>#DIV/0!</v>
      </c>
      <c r="Y307" s="270" t="e">
        <f t="shared" si="89"/>
        <v>#DIV/0!</v>
      </c>
    </row>
    <row r="308" spans="1:25" ht="25.5" customHeight="1">
      <c r="A308" s="267">
        <v>199</v>
      </c>
      <c r="B308" s="212"/>
      <c r="C308" s="212"/>
      <c r="D308" s="268" t="e">
        <f>'2. Outdoor DSLAM'!H202</f>
        <v>#DIV/0!</v>
      </c>
      <c r="E308" s="268" t="e">
        <f>D308*'6. WEIGHT PER PRODUCT '!$C$11</f>
        <v>#DIV/0!</v>
      </c>
      <c r="F308" s="268" t="e">
        <f>D308*'6. WEIGHT PER PRODUCT '!$C$12</f>
        <v>#DIV/0!</v>
      </c>
      <c r="G308" s="268" t="e">
        <f>D308*'6. WEIGHT PER PRODUCT '!$C$13</f>
        <v>#DIV/0!</v>
      </c>
      <c r="H308" s="268" t="e">
        <f>D308*'6. WEIGHT PER PRODUCT '!$C$14</f>
        <v>#DIV/0!</v>
      </c>
      <c r="I308" s="268" t="e">
        <f>D308*'6. WEIGHT PER PRODUCT '!$C$15</f>
        <v>#DIV/0!</v>
      </c>
      <c r="J308" s="268" t="e">
        <f>D308*'6. WEIGHT PER PRODUCT '!$C$16</f>
        <v>#DIV/0!</v>
      </c>
      <c r="K308" s="268" t="e">
        <f>D308*'6. WEIGHT PER PRODUCT '!$C$17</f>
        <v>#DIV/0!</v>
      </c>
      <c r="L308" s="268" t="e">
        <f t="shared" si="82"/>
        <v>#DIV/0!</v>
      </c>
      <c r="M308" s="268" t="e">
        <f t="shared" si="83"/>
        <v>#DIV/0!</v>
      </c>
      <c r="N308" s="268" t="e">
        <f t="shared" si="84"/>
        <v>#DIV/0!</v>
      </c>
      <c r="O308" s="268" t="e">
        <f t="shared" si="85"/>
        <v>#DIV/0!</v>
      </c>
      <c r="P308" s="268" t="e">
        <f t="shared" si="90"/>
        <v>#DIV/0!</v>
      </c>
      <c r="Q308" s="268" t="e">
        <f t="shared" si="86"/>
        <v>#DIV/0!</v>
      </c>
      <c r="R308" s="268" t="e">
        <f t="shared" si="91"/>
        <v>#DIV/0!</v>
      </c>
      <c r="S308" s="268" t="e">
        <f t="shared" si="87"/>
        <v>#DIV/0!</v>
      </c>
      <c r="T308" s="268" t="e">
        <f t="shared" si="92"/>
        <v>#DIV/0!</v>
      </c>
      <c r="U308" s="268" t="e">
        <f t="shared" si="88"/>
        <v>#DIV/0!</v>
      </c>
      <c r="V308" s="269" t="e">
        <f t="shared" si="93"/>
        <v>#DIV/0!</v>
      </c>
      <c r="W308" s="270" t="e">
        <f t="shared" si="94"/>
        <v>#DIV/0!</v>
      </c>
      <c r="X308" s="270" t="e">
        <f t="shared" si="95"/>
        <v>#DIV/0!</v>
      </c>
      <c r="Y308" s="270" t="e">
        <f t="shared" si="89"/>
        <v>#DIV/0!</v>
      </c>
    </row>
    <row r="309" spans="1:25" ht="25.5" customHeight="1">
      <c r="A309" s="267">
        <v>200</v>
      </c>
      <c r="B309" s="212"/>
      <c r="C309" s="212"/>
      <c r="D309" s="268" t="e">
        <f>'2. Outdoor DSLAM'!H203</f>
        <v>#DIV/0!</v>
      </c>
      <c r="E309" s="268" t="e">
        <f>D309*'6. WEIGHT PER PRODUCT '!$C$11</f>
        <v>#DIV/0!</v>
      </c>
      <c r="F309" s="268" t="e">
        <f>D309*'6. WEIGHT PER PRODUCT '!$C$12</f>
        <v>#DIV/0!</v>
      </c>
      <c r="G309" s="268" t="e">
        <f>D309*'6. WEIGHT PER PRODUCT '!$C$13</f>
        <v>#DIV/0!</v>
      </c>
      <c r="H309" s="268" t="e">
        <f>D309*'6. WEIGHT PER PRODUCT '!$C$14</f>
        <v>#DIV/0!</v>
      </c>
      <c r="I309" s="268" t="e">
        <f>D309*'6. WEIGHT PER PRODUCT '!$C$15</f>
        <v>#DIV/0!</v>
      </c>
      <c r="J309" s="268" t="e">
        <f>D309*'6. WEIGHT PER PRODUCT '!$C$16</f>
        <v>#DIV/0!</v>
      </c>
      <c r="K309" s="268" t="e">
        <f>D309*'6. WEIGHT PER PRODUCT '!$C$17</f>
        <v>#DIV/0!</v>
      </c>
      <c r="L309" s="268" t="e">
        <f t="shared" si="82"/>
        <v>#DIV/0!</v>
      </c>
      <c r="M309" s="268" t="e">
        <f t="shared" si="83"/>
        <v>#DIV/0!</v>
      </c>
      <c r="N309" s="268" t="e">
        <f t="shared" si="84"/>
        <v>#DIV/0!</v>
      </c>
      <c r="O309" s="268" t="e">
        <f t="shared" si="85"/>
        <v>#DIV/0!</v>
      </c>
      <c r="P309" s="268" t="e">
        <f t="shared" si="90"/>
        <v>#DIV/0!</v>
      </c>
      <c r="Q309" s="268" t="e">
        <f t="shared" si="86"/>
        <v>#DIV/0!</v>
      </c>
      <c r="R309" s="268" t="e">
        <f t="shared" si="91"/>
        <v>#DIV/0!</v>
      </c>
      <c r="S309" s="268" t="e">
        <f t="shared" si="87"/>
        <v>#DIV/0!</v>
      </c>
      <c r="T309" s="268" t="e">
        <f t="shared" si="92"/>
        <v>#DIV/0!</v>
      </c>
      <c r="U309" s="268" t="e">
        <f t="shared" si="88"/>
        <v>#DIV/0!</v>
      </c>
      <c r="V309" s="269" t="e">
        <f t="shared" si="93"/>
        <v>#DIV/0!</v>
      </c>
      <c r="W309" s="270" t="e">
        <f t="shared" si="94"/>
        <v>#DIV/0!</v>
      </c>
      <c r="X309" s="270" t="e">
        <f t="shared" si="95"/>
        <v>#DIV/0!</v>
      </c>
      <c r="Y309" s="270" t="e">
        <f t="shared" si="89"/>
        <v>#DIV/0!</v>
      </c>
    </row>
    <row r="310" spans="1:25" ht="25.5" customHeight="1">
      <c r="A310" s="267">
        <v>201</v>
      </c>
      <c r="B310" s="212"/>
      <c r="C310" s="212"/>
      <c r="D310" s="268" t="e">
        <f>'2. Outdoor DSLAM'!H204</f>
        <v>#DIV/0!</v>
      </c>
      <c r="E310" s="268" t="e">
        <f>D310*'6. WEIGHT PER PRODUCT '!$C$11</f>
        <v>#DIV/0!</v>
      </c>
      <c r="F310" s="268" t="e">
        <f>D310*'6. WEIGHT PER PRODUCT '!$C$12</f>
        <v>#DIV/0!</v>
      </c>
      <c r="G310" s="268" t="e">
        <f>D310*'6. WEIGHT PER PRODUCT '!$C$13</f>
        <v>#DIV/0!</v>
      </c>
      <c r="H310" s="268" t="e">
        <f>D310*'6. WEIGHT PER PRODUCT '!$C$14</f>
        <v>#DIV/0!</v>
      </c>
      <c r="I310" s="268" t="e">
        <f>D310*'6. WEIGHT PER PRODUCT '!$C$15</f>
        <v>#DIV/0!</v>
      </c>
      <c r="J310" s="268" t="e">
        <f>D310*'6. WEIGHT PER PRODUCT '!$C$16</f>
        <v>#DIV/0!</v>
      </c>
      <c r="K310" s="268" t="e">
        <f>D310*'6. WEIGHT PER PRODUCT '!$C$17</f>
        <v>#DIV/0!</v>
      </c>
      <c r="L310" s="268" t="e">
        <f t="shared" si="82"/>
        <v>#DIV/0!</v>
      </c>
      <c r="M310" s="268" t="e">
        <f t="shared" si="83"/>
        <v>#DIV/0!</v>
      </c>
      <c r="N310" s="268" t="e">
        <f t="shared" si="84"/>
        <v>#DIV/0!</v>
      </c>
      <c r="O310" s="268" t="e">
        <f t="shared" si="85"/>
        <v>#DIV/0!</v>
      </c>
      <c r="P310" s="268" t="e">
        <f t="shared" si="90"/>
        <v>#DIV/0!</v>
      </c>
      <c r="Q310" s="268" t="e">
        <f t="shared" si="86"/>
        <v>#DIV/0!</v>
      </c>
      <c r="R310" s="268" t="e">
        <f t="shared" si="91"/>
        <v>#DIV/0!</v>
      </c>
      <c r="S310" s="268" t="e">
        <f t="shared" si="87"/>
        <v>#DIV/0!</v>
      </c>
      <c r="T310" s="268" t="e">
        <f t="shared" si="92"/>
        <v>#DIV/0!</v>
      </c>
      <c r="U310" s="268" t="e">
        <f t="shared" si="88"/>
        <v>#DIV/0!</v>
      </c>
      <c r="V310" s="269" t="e">
        <f t="shared" si="93"/>
        <v>#DIV/0!</v>
      </c>
      <c r="W310" s="270" t="e">
        <f t="shared" si="94"/>
        <v>#DIV/0!</v>
      </c>
      <c r="X310" s="270" t="e">
        <f t="shared" si="95"/>
        <v>#DIV/0!</v>
      </c>
      <c r="Y310" s="270" t="e">
        <f t="shared" si="89"/>
        <v>#DIV/0!</v>
      </c>
    </row>
    <row r="311" spans="1:25" ht="25.5" customHeight="1">
      <c r="A311" s="267">
        <v>202</v>
      </c>
      <c r="B311" s="212"/>
      <c r="C311" s="212"/>
      <c r="D311" s="268" t="e">
        <f>'2. Outdoor DSLAM'!H205</f>
        <v>#DIV/0!</v>
      </c>
      <c r="E311" s="268" t="e">
        <f>D311*'6. WEIGHT PER PRODUCT '!$C$11</f>
        <v>#DIV/0!</v>
      </c>
      <c r="F311" s="268" t="e">
        <f>D311*'6. WEIGHT PER PRODUCT '!$C$12</f>
        <v>#DIV/0!</v>
      </c>
      <c r="G311" s="268" t="e">
        <f>D311*'6. WEIGHT PER PRODUCT '!$C$13</f>
        <v>#DIV/0!</v>
      </c>
      <c r="H311" s="268" t="e">
        <f>D311*'6. WEIGHT PER PRODUCT '!$C$14</f>
        <v>#DIV/0!</v>
      </c>
      <c r="I311" s="268" t="e">
        <f>D311*'6. WEIGHT PER PRODUCT '!$C$15</f>
        <v>#DIV/0!</v>
      </c>
      <c r="J311" s="268" t="e">
        <f>D311*'6. WEIGHT PER PRODUCT '!$C$16</f>
        <v>#DIV/0!</v>
      </c>
      <c r="K311" s="268" t="e">
        <f>D311*'6. WEIGHT PER PRODUCT '!$C$17</f>
        <v>#DIV/0!</v>
      </c>
      <c r="L311" s="268" t="e">
        <f t="shared" si="82"/>
        <v>#DIV/0!</v>
      </c>
      <c r="M311" s="268" t="e">
        <f t="shared" si="83"/>
        <v>#DIV/0!</v>
      </c>
      <c r="N311" s="268" t="e">
        <f t="shared" si="84"/>
        <v>#DIV/0!</v>
      </c>
      <c r="O311" s="268" t="e">
        <f t="shared" si="85"/>
        <v>#DIV/0!</v>
      </c>
      <c r="P311" s="268" t="e">
        <f t="shared" si="90"/>
        <v>#DIV/0!</v>
      </c>
      <c r="Q311" s="268" t="e">
        <f t="shared" si="86"/>
        <v>#DIV/0!</v>
      </c>
      <c r="R311" s="268" t="e">
        <f t="shared" si="91"/>
        <v>#DIV/0!</v>
      </c>
      <c r="S311" s="268" t="e">
        <f t="shared" si="87"/>
        <v>#DIV/0!</v>
      </c>
      <c r="T311" s="268" t="e">
        <f t="shared" si="92"/>
        <v>#DIV/0!</v>
      </c>
      <c r="U311" s="268" t="e">
        <f t="shared" si="88"/>
        <v>#DIV/0!</v>
      </c>
      <c r="V311" s="269" t="e">
        <f t="shared" si="93"/>
        <v>#DIV/0!</v>
      </c>
      <c r="W311" s="270" t="e">
        <f t="shared" si="94"/>
        <v>#DIV/0!</v>
      </c>
      <c r="X311" s="270" t="e">
        <f t="shared" si="95"/>
        <v>#DIV/0!</v>
      </c>
      <c r="Y311" s="270" t="e">
        <f t="shared" si="89"/>
        <v>#DIV/0!</v>
      </c>
    </row>
    <row r="312" spans="1:25" ht="25.5" customHeight="1">
      <c r="A312" s="267">
        <v>203</v>
      </c>
      <c r="B312" s="212"/>
      <c r="C312" s="212"/>
      <c r="D312" s="268" t="e">
        <f>'2. Outdoor DSLAM'!H206</f>
        <v>#DIV/0!</v>
      </c>
      <c r="E312" s="268" t="e">
        <f>D312*'6. WEIGHT PER PRODUCT '!$C$11</f>
        <v>#DIV/0!</v>
      </c>
      <c r="F312" s="268" t="e">
        <f>D312*'6. WEIGHT PER PRODUCT '!$C$12</f>
        <v>#DIV/0!</v>
      </c>
      <c r="G312" s="268" t="e">
        <f>D312*'6. WEIGHT PER PRODUCT '!$C$13</f>
        <v>#DIV/0!</v>
      </c>
      <c r="H312" s="268" t="e">
        <f>D312*'6. WEIGHT PER PRODUCT '!$C$14</f>
        <v>#DIV/0!</v>
      </c>
      <c r="I312" s="268" t="e">
        <f>D312*'6. WEIGHT PER PRODUCT '!$C$15</f>
        <v>#DIV/0!</v>
      </c>
      <c r="J312" s="268" t="e">
        <f>D312*'6. WEIGHT PER PRODUCT '!$C$16</f>
        <v>#DIV/0!</v>
      </c>
      <c r="K312" s="268" t="e">
        <f>D312*'6. WEIGHT PER PRODUCT '!$C$17</f>
        <v>#DIV/0!</v>
      </c>
      <c r="L312" s="268" t="e">
        <f t="shared" si="82"/>
        <v>#DIV/0!</v>
      </c>
      <c r="M312" s="268" t="e">
        <f t="shared" si="83"/>
        <v>#DIV/0!</v>
      </c>
      <c r="N312" s="268" t="e">
        <f t="shared" si="84"/>
        <v>#DIV/0!</v>
      </c>
      <c r="O312" s="268" t="e">
        <f t="shared" si="85"/>
        <v>#DIV/0!</v>
      </c>
      <c r="P312" s="268" t="e">
        <f t="shared" si="90"/>
        <v>#DIV/0!</v>
      </c>
      <c r="Q312" s="268" t="e">
        <f t="shared" si="86"/>
        <v>#DIV/0!</v>
      </c>
      <c r="R312" s="268" t="e">
        <f t="shared" si="91"/>
        <v>#DIV/0!</v>
      </c>
      <c r="S312" s="268" t="e">
        <f t="shared" si="87"/>
        <v>#DIV/0!</v>
      </c>
      <c r="T312" s="268" t="e">
        <f t="shared" si="92"/>
        <v>#DIV/0!</v>
      </c>
      <c r="U312" s="268" t="e">
        <f t="shared" si="88"/>
        <v>#DIV/0!</v>
      </c>
      <c r="V312" s="269" t="e">
        <f t="shared" si="93"/>
        <v>#DIV/0!</v>
      </c>
      <c r="W312" s="270" t="e">
        <f t="shared" si="94"/>
        <v>#DIV/0!</v>
      </c>
      <c r="X312" s="270" t="e">
        <f t="shared" si="95"/>
        <v>#DIV/0!</v>
      </c>
      <c r="Y312" s="270" t="e">
        <f t="shared" si="89"/>
        <v>#DIV/0!</v>
      </c>
    </row>
    <row r="313" spans="1:25" ht="25.5" customHeight="1">
      <c r="A313" s="267">
        <v>204</v>
      </c>
      <c r="B313" s="212"/>
      <c r="C313" s="212"/>
      <c r="D313" s="268" t="e">
        <f>'2. Outdoor DSLAM'!H207</f>
        <v>#DIV/0!</v>
      </c>
      <c r="E313" s="268" t="e">
        <f>D313*'6. WEIGHT PER PRODUCT '!$C$11</f>
        <v>#DIV/0!</v>
      </c>
      <c r="F313" s="268" t="e">
        <f>D313*'6. WEIGHT PER PRODUCT '!$C$12</f>
        <v>#DIV/0!</v>
      </c>
      <c r="G313" s="268" t="e">
        <f>D313*'6. WEIGHT PER PRODUCT '!$C$13</f>
        <v>#DIV/0!</v>
      </c>
      <c r="H313" s="268" t="e">
        <f>D313*'6. WEIGHT PER PRODUCT '!$C$14</f>
        <v>#DIV/0!</v>
      </c>
      <c r="I313" s="268" t="e">
        <f>D313*'6. WEIGHT PER PRODUCT '!$C$15</f>
        <v>#DIV/0!</v>
      </c>
      <c r="J313" s="268" t="e">
        <f>D313*'6. WEIGHT PER PRODUCT '!$C$16</f>
        <v>#DIV/0!</v>
      </c>
      <c r="K313" s="268" t="e">
        <f>D313*'6. WEIGHT PER PRODUCT '!$C$17</f>
        <v>#DIV/0!</v>
      </c>
      <c r="L313" s="268" t="e">
        <f t="shared" si="82"/>
        <v>#DIV/0!</v>
      </c>
      <c r="M313" s="268" t="e">
        <f t="shared" si="83"/>
        <v>#DIV/0!</v>
      </c>
      <c r="N313" s="268" t="e">
        <f t="shared" si="84"/>
        <v>#DIV/0!</v>
      </c>
      <c r="O313" s="268" t="e">
        <f t="shared" si="85"/>
        <v>#DIV/0!</v>
      </c>
      <c r="P313" s="268" t="e">
        <f t="shared" si="90"/>
        <v>#DIV/0!</v>
      </c>
      <c r="Q313" s="268" t="e">
        <f t="shared" si="86"/>
        <v>#DIV/0!</v>
      </c>
      <c r="R313" s="268" t="e">
        <f t="shared" si="91"/>
        <v>#DIV/0!</v>
      </c>
      <c r="S313" s="268" t="e">
        <f t="shared" si="87"/>
        <v>#DIV/0!</v>
      </c>
      <c r="T313" s="268" t="e">
        <f t="shared" si="92"/>
        <v>#DIV/0!</v>
      </c>
      <c r="U313" s="268" t="e">
        <f t="shared" si="88"/>
        <v>#DIV/0!</v>
      </c>
      <c r="V313" s="269" t="e">
        <f t="shared" si="93"/>
        <v>#DIV/0!</v>
      </c>
      <c r="W313" s="270" t="e">
        <f t="shared" si="94"/>
        <v>#DIV/0!</v>
      </c>
      <c r="X313" s="270" t="e">
        <f t="shared" si="95"/>
        <v>#DIV/0!</v>
      </c>
      <c r="Y313" s="270" t="e">
        <f t="shared" si="89"/>
        <v>#DIV/0!</v>
      </c>
    </row>
    <row r="314" spans="1:25" ht="25.5" customHeight="1">
      <c r="A314" s="267">
        <v>205</v>
      </c>
      <c r="B314" s="212"/>
      <c r="C314" s="212"/>
      <c r="D314" s="268" t="e">
        <f>'2. Outdoor DSLAM'!H208</f>
        <v>#DIV/0!</v>
      </c>
      <c r="E314" s="268" t="e">
        <f>D314*'6. WEIGHT PER PRODUCT '!$C$11</f>
        <v>#DIV/0!</v>
      </c>
      <c r="F314" s="268" t="e">
        <f>D314*'6. WEIGHT PER PRODUCT '!$C$12</f>
        <v>#DIV/0!</v>
      </c>
      <c r="G314" s="268" t="e">
        <f>D314*'6. WEIGHT PER PRODUCT '!$C$13</f>
        <v>#DIV/0!</v>
      </c>
      <c r="H314" s="268" t="e">
        <f>D314*'6. WEIGHT PER PRODUCT '!$C$14</f>
        <v>#DIV/0!</v>
      </c>
      <c r="I314" s="268" t="e">
        <f>D314*'6. WEIGHT PER PRODUCT '!$C$15</f>
        <v>#DIV/0!</v>
      </c>
      <c r="J314" s="268" t="e">
        <f>D314*'6. WEIGHT PER PRODUCT '!$C$16</f>
        <v>#DIV/0!</v>
      </c>
      <c r="K314" s="268" t="e">
        <f>D314*'6. WEIGHT PER PRODUCT '!$C$17</f>
        <v>#DIV/0!</v>
      </c>
      <c r="L314" s="268" t="e">
        <f t="shared" si="82"/>
        <v>#DIV/0!</v>
      </c>
      <c r="M314" s="268" t="e">
        <f t="shared" si="83"/>
        <v>#DIV/0!</v>
      </c>
      <c r="N314" s="268" t="e">
        <f t="shared" si="84"/>
        <v>#DIV/0!</v>
      </c>
      <c r="O314" s="268" t="e">
        <f t="shared" si="85"/>
        <v>#DIV/0!</v>
      </c>
      <c r="P314" s="268" t="e">
        <f t="shared" si="90"/>
        <v>#DIV/0!</v>
      </c>
      <c r="Q314" s="268" t="e">
        <f t="shared" si="86"/>
        <v>#DIV/0!</v>
      </c>
      <c r="R314" s="268" t="e">
        <f t="shared" si="91"/>
        <v>#DIV/0!</v>
      </c>
      <c r="S314" s="268" t="e">
        <f t="shared" si="87"/>
        <v>#DIV/0!</v>
      </c>
      <c r="T314" s="268" t="e">
        <f t="shared" si="92"/>
        <v>#DIV/0!</v>
      </c>
      <c r="U314" s="268" t="e">
        <f t="shared" si="88"/>
        <v>#DIV/0!</v>
      </c>
      <c r="V314" s="269" t="e">
        <f t="shared" si="93"/>
        <v>#DIV/0!</v>
      </c>
      <c r="W314" s="270" t="e">
        <f t="shared" si="94"/>
        <v>#DIV/0!</v>
      </c>
      <c r="X314" s="270" t="e">
        <f t="shared" si="95"/>
        <v>#DIV/0!</v>
      </c>
      <c r="Y314" s="270" t="e">
        <f t="shared" si="89"/>
        <v>#DIV/0!</v>
      </c>
    </row>
    <row r="315" spans="1:25" ht="25.5" customHeight="1">
      <c r="A315" s="267">
        <v>206</v>
      </c>
      <c r="B315" s="212"/>
      <c r="C315" s="212"/>
      <c r="D315" s="268" t="e">
        <f>'2. Outdoor DSLAM'!H209</f>
        <v>#DIV/0!</v>
      </c>
      <c r="E315" s="268" t="e">
        <f>D315*'6. WEIGHT PER PRODUCT '!$C$11</f>
        <v>#DIV/0!</v>
      </c>
      <c r="F315" s="268" t="e">
        <f>D315*'6. WEIGHT PER PRODUCT '!$C$12</f>
        <v>#DIV/0!</v>
      </c>
      <c r="G315" s="268" t="e">
        <f>D315*'6. WEIGHT PER PRODUCT '!$C$13</f>
        <v>#DIV/0!</v>
      </c>
      <c r="H315" s="268" t="e">
        <f>D315*'6. WEIGHT PER PRODUCT '!$C$14</f>
        <v>#DIV/0!</v>
      </c>
      <c r="I315" s="268" t="e">
        <f>D315*'6. WEIGHT PER PRODUCT '!$C$15</f>
        <v>#DIV/0!</v>
      </c>
      <c r="J315" s="268" t="e">
        <f>D315*'6. WEIGHT PER PRODUCT '!$C$16</f>
        <v>#DIV/0!</v>
      </c>
      <c r="K315" s="268" t="e">
        <f>D315*'6. WEIGHT PER PRODUCT '!$C$17</f>
        <v>#DIV/0!</v>
      </c>
      <c r="L315" s="268" t="e">
        <f t="shared" si="82"/>
        <v>#DIV/0!</v>
      </c>
      <c r="M315" s="268" t="e">
        <f t="shared" si="83"/>
        <v>#DIV/0!</v>
      </c>
      <c r="N315" s="268" t="e">
        <f t="shared" si="84"/>
        <v>#DIV/0!</v>
      </c>
      <c r="O315" s="268" t="e">
        <f t="shared" si="85"/>
        <v>#DIV/0!</v>
      </c>
      <c r="P315" s="268" t="e">
        <f t="shared" si="90"/>
        <v>#DIV/0!</v>
      </c>
      <c r="Q315" s="268" t="e">
        <f t="shared" si="86"/>
        <v>#DIV/0!</v>
      </c>
      <c r="R315" s="268" t="e">
        <f t="shared" si="91"/>
        <v>#DIV/0!</v>
      </c>
      <c r="S315" s="268" t="e">
        <f t="shared" si="87"/>
        <v>#DIV/0!</v>
      </c>
      <c r="T315" s="268" t="e">
        <f t="shared" si="92"/>
        <v>#DIV/0!</v>
      </c>
      <c r="U315" s="268" t="e">
        <f t="shared" si="88"/>
        <v>#DIV/0!</v>
      </c>
      <c r="V315" s="269" t="e">
        <f t="shared" si="93"/>
        <v>#DIV/0!</v>
      </c>
      <c r="W315" s="270" t="e">
        <f t="shared" si="94"/>
        <v>#DIV/0!</v>
      </c>
      <c r="X315" s="270" t="e">
        <f t="shared" si="95"/>
        <v>#DIV/0!</v>
      </c>
      <c r="Y315" s="270" t="e">
        <f t="shared" si="89"/>
        <v>#DIV/0!</v>
      </c>
    </row>
    <row r="316" spans="1:25" ht="25.5" customHeight="1">
      <c r="A316" s="267">
        <v>207</v>
      </c>
      <c r="B316" s="212"/>
      <c r="C316" s="212"/>
      <c r="D316" s="268" t="e">
        <f>'2. Outdoor DSLAM'!H210</f>
        <v>#DIV/0!</v>
      </c>
      <c r="E316" s="268" t="e">
        <f>D316*'6. WEIGHT PER PRODUCT '!$C$11</f>
        <v>#DIV/0!</v>
      </c>
      <c r="F316" s="268" t="e">
        <f>D316*'6. WEIGHT PER PRODUCT '!$C$12</f>
        <v>#DIV/0!</v>
      </c>
      <c r="G316" s="268" t="e">
        <f>D316*'6. WEIGHT PER PRODUCT '!$C$13</f>
        <v>#DIV/0!</v>
      </c>
      <c r="H316" s="268" t="e">
        <f>D316*'6. WEIGHT PER PRODUCT '!$C$14</f>
        <v>#DIV/0!</v>
      </c>
      <c r="I316" s="268" t="e">
        <f>D316*'6. WEIGHT PER PRODUCT '!$C$15</f>
        <v>#DIV/0!</v>
      </c>
      <c r="J316" s="268" t="e">
        <f>D316*'6. WEIGHT PER PRODUCT '!$C$16</f>
        <v>#DIV/0!</v>
      </c>
      <c r="K316" s="268" t="e">
        <f>D316*'6. WEIGHT PER PRODUCT '!$C$17</f>
        <v>#DIV/0!</v>
      </c>
      <c r="L316" s="268" t="e">
        <f t="shared" si="82"/>
        <v>#DIV/0!</v>
      </c>
      <c r="M316" s="268" t="e">
        <f t="shared" si="83"/>
        <v>#DIV/0!</v>
      </c>
      <c r="N316" s="268" t="e">
        <f t="shared" si="84"/>
        <v>#DIV/0!</v>
      </c>
      <c r="O316" s="268" t="e">
        <f t="shared" si="85"/>
        <v>#DIV/0!</v>
      </c>
      <c r="P316" s="268" t="e">
        <f t="shared" si="90"/>
        <v>#DIV/0!</v>
      </c>
      <c r="Q316" s="268" t="e">
        <f t="shared" si="86"/>
        <v>#DIV/0!</v>
      </c>
      <c r="R316" s="268" t="e">
        <f t="shared" si="91"/>
        <v>#DIV/0!</v>
      </c>
      <c r="S316" s="268" t="e">
        <f t="shared" si="87"/>
        <v>#DIV/0!</v>
      </c>
      <c r="T316" s="268" t="e">
        <f t="shared" si="92"/>
        <v>#DIV/0!</v>
      </c>
      <c r="U316" s="268" t="e">
        <f t="shared" si="88"/>
        <v>#DIV/0!</v>
      </c>
      <c r="V316" s="269" t="e">
        <f t="shared" si="93"/>
        <v>#DIV/0!</v>
      </c>
      <c r="W316" s="270" t="e">
        <f t="shared" si="94"/>
        <v>#DIV/0!</v>
      </c>
      <c r="X316" s="270" t="e">
        <f t="shared" si="95"/>
        <v>#DIV/0!</v>
      </c>
      <c r="Y316" s="270" t="e">
        <f t="shared" si="89"/>
        <v>#DIV/0!</v>
      </c>
    </row>
    <row r="317" spans="1:25" ht="25.5" customHeight="1">
      <c r="A317" s="267">
        <v>208</v>
      </c>
      <c r="B317" s="212"/>
      <c r="C317" s="212"/>
      <c r="D317" s="268" t="e">
        <f>'2. Outdoor DSLAM'!H211</f>
        <v>#DIV/0!</v>
      </c>
      <c r="E317" s="268" t="e">
        <f>D317*'6. WEIGHT PER PRODUCT '!$C$11</f>
        <v>#DIV/0!</v>
      </c>
      <c r="F317" s="268" t="e">
        <f>D317*'6. WEIGHT PER PRODUCT '!$C$12</f>
        <v>#DIV/0!</v>
      </c>
      <c r="G317" s="268" t="e">
        <f>D317*'6. WEIGHT PER PRODUCT '!$C$13</f>
        <v>#DIV/0!</v>
      </c>
      <c r="H317" s="268" t="e">
        <f>D317*'6. WEIGHT PER PRODUCT '!$C$14</f>
        <v>#DIV/0!</v>
      </c>
      <c r="I317" s="268" t="e">
        <f>D317*'6. WEIGHT PER PRODUCT '!$C$15</f>
        <v>#DIV/0!</v>
      </c>
      <c r="J317" s="268" t="e">
        <f>D317*'6. WEIGHT PER PRODUCT '!$C$16</f>
        <v>#DIV/0!</v>
      </c>
      <c r="K317" s="268" t="e">
        <f>D317*'6. WEIGHT PER PRODUCT '!$C$17</f>
        <v>#DIV/0!</v>
      </c>
      <c r="L317" s="268" t="e">
        <f t="shared" si="82"/>
        <v>#DIV/0!</v>
      </c>
      <c r="M317" s="268" t="e">
        <f t="shared" si="83"/>
        <v>#DIV/0!</v>
      </c>
      <c r="N317" s="268" t="e">
        <f t="shared" si="84"/>
        <v>#DIV/0!</v>
      </c>
      <c r="O317" s="268" t="e">
        <f t="shared" si="85"/>
        <v>#DIV/0!</v>
      </c>
      <c r="P317" s="268" t="e">
        <f t="shared" si="90"/>
        <v>#DIV/0!</v>
      </c>
      <c r="Q317" s="268" t="e">
        <f t="shared" si="86"/>
        <v>#DIV/0!</v>
      </c>
      <c r="R317" s="268" t="e">
        <f t="shared" si="91"/>
        <v>#DIV/0!</v>
      </c>
      <c r="S317" s="268" t="e">
        <f t="shared" si="87"/>
        <v>#DIV/0!</v>
      </c>
      <c r="T317" s="268" t="e">
        <f t="shared" si="92"/>
        <v>#DIV/0!</v>
      </c>
      <c r="U317" s="268" t="e">
        <f t="shared" si="88"/>
        <v>#DIV/0!</v>
      </c>
      <c r="V317" s="269" t="e">
        <f t="shared" si="93"/>
        <v>#DIV/0!</v>
      </c>
      <c r="W317" s="270" t="e">
        <f t="shared" si="94"/>
        <v>#DIV/0!</v>
      </c>
      <c r="X317" s="270" t="e">
        <f t="shared" si="95"/>
        <v>#DIV/0!</v>
      </c>
      <c r="Y317" s="270" t="e">
        <f t="shared" si="89"/>
        <v>#DIV/0!</v>
      </c>
    </row>
    <row r="318" spans="1:25" ht="25.5" customHeight="1">
      <c r="A318" s="267">
        <v>209</v>
      </c>
      <c r="B318" s="212"/>
      <c r="C318" s="212"/>
      <c r="D318" s="268" t="e">
        <f>'2. Outdoor DSLAM'!H212</f>
        <v>#DIV/0!</v>
      </c>
      <c r="E318" s="268" t="e">
        <f>D318*'6. WEIGHT PER PRODUCT '!$C$11</f>
        <v>#DIV/0!</v>
      </c>
      <c r="F318" s="268" t="e">
        <f>D318*'6. WEIGHT PER PRODUCT '!$C$12</f>
        <v>#DIV/0!</v>
      </c>
      <c r="G318" s="268" t="e">
        <f>D318*'6. WEIGHT PER PRODUCT '!$C$13</f>
        <v>#DIV/0!</v>
      </c>
      <c r="H318" s="268" t="e">
        <f>D318*'6. WEIGHT PER PRODUCT '!$C$14</f>
        <v>#DIV/0!</v>
      </c>
      <c r="I318" s="268" t="e">
        <f>D318*'6. WEIGHT PER PRODUCT '!$C$15</f>
        <v>#DIV/0!</v>
      </c>
      <c r="J318" s="268" t="e">
        <f>D318*'6. WEIGHT PER PRODUCT '!$C$16</f>
        <v>#DIV/0!</v>
      </c>
      <c r="K318" s="268" t="e">
        <f>D318*'6. WEIGHT PER PRODUCT '!$C$17</f>
        <v>#DIV/0!</v>
      </c>
      <c r="L318" s="268" t="e">
        <f t="shared" si="82"/>
        <v>#DIV/0!</v>
      </c>
      <c r="M318" s="268" t="e">
        <f t="shared" si="83"/>
        <v>#DIV/0!</v>
      </c>
      <c r="N318" s="268" t="e">
        <f t="shared" si="84"/>
        <v>#DIV/0!</v>
      </c>
      <c r="O318" s="268" t="e">
        <f t="shared" si="85"/>
        <v>#DIV/0!</v>
      </c>
      <c r="P318" s="268" t="e">
        <f t="shared" si="90"/>
        <v>#DIV/0!</v>
      </c>
      <c r="Q318" s="268" t="e">
        <f t="shared" si="86"/>
        <v>#DIV/0!</v>
      </c>
      <c r="R318" s="268" t="e">
        <f t="shared" si="91"/>
        <v>#DIV/0!</v>
      </c>
      <c r="S318" s="268" t="e">
        <f t="shared" si="87"/>
        <v>#DIV/0!</v>
      </c>
      <c r="T318" s="268" t="e">
        <f t="shared" si="92"/>
        <v>#DIV/0!</v>
      </c>
      <c r="U318" s="268" t="e">
        <f t="shared" si="88"/>
        <v>#DIV/0!</v>
      </c>
      <c r="V318" s="269" t="e">
        <f t="shared" si="93"/>
        <v>#DIV/0!</v>
      </c>
      <c r="W318" s="270" t="e">
        <f t="shared" si="94"/>
        <v>#DIV/0!</v>
      </c>
      <c r="X318" s="270" t="e">
        <f t="shared" si="95"/>
        <v>#DIV/0!</v>
      </c>
      <c r="Y318" s="270" t="e">
        <f t="shared" si="89"/>
        <v>#DIV/0!</v>
      </c>
    </row>
    <row r="319" spans="1:25" ht="25.5" customHeight="1">
      <c r="A319" s="267">
        <v>210</v>
      </c>
      <c r="B319" s="212"/>
      <c r="C319" s="212"/>
      <c r="D319" s="268" t="e">
        <f>'2. Outdoor DSLAM'!H213</f>
        <v>#DIV/0!</v>
      </c>
      <c r="E319" s="268" t="e">
        <f>D319*'6. WEIGHT PER PRODUCT '!$C$11</f>
        <v>#DIV/0!</v>
      </c>
      <c r="F319" s="268" t="e">
        <f>D319*'6. WEIGHT PER PRODUCT '!$C$12</f>
        <v>#DIV/0!</v>
      </c>
      <c r="G319" s="268" t="e">
        <f>D319*'6. WEIGHT PER PRODUCT '!$C$13</f>
        <v>#DIV/0!</v>
      </c>
      <c r="H319" s="268" t="e">
        <f>D319*'6. WEIGHT PER PRODUCT '!$C$14</f>
        <v>#DIV/0!</v>
      </c>
      <c r="I319" s="268" t="e">
        <f>D319*'6. WEIGHT PER PRODUCT '!$C$15</f>
        <v>#DIV/0!</v>
      </c>
      <c r="J319" s="268" t="e">
        <f>D319*'6. WEIGHT PER PRODUCT '!$C$16</f>
        <v>#DIV/0!</v>
      </c>
      <c r="K319" s="268" t="e">
        <f>D319*'6. WEIGHT PER PRODUCT '!$C$17</f>
        <v>#DIV/0!</v>
      </c>
      <c r="L319" s="268" t="e">
        <f t="shared" si="82"/>
        <v>#DIV/0!</v>
      </c>
      <c r="M319" s="268" t="e">
        <f t="shared" si="83"/>
        <v>#DIV/0!</v>
      </c>
      <c r="N319" s="268" t="e">
        <f t="shared" si="84"/>
        <v>#DIV/0!</v>
      </c>
      <c r="O319" s="268" t="e">
        <f t="shared" si="85"/>
        <v>#DIV/0!</v>
      </c>
      <c r="P319" s="268" t="e">
        <f t="shared" si="90"/>
        <v>#DIV/0!</v>
      </c>
      <c r="Q319" s="268" t="e">
        <f t="shared" si="86"/>
        <v>#DIV/0!</v>
      </c>
      <c r="R319" s="268" t="e">
        <f t="shared" si="91"/>
        <v>#DIV/0!</v>
      </c>
      <c r="S319" s="268" t="e">
        <f t="shared" si="87"/>
        <v>#DIV/0!</v>
      </c>
      <c r="T319" s="268" t="e">
        <f t="shared" si="92"/>
        <v>#DIV/0!</v>
      </c>
      <c r="U319" s="268" t="e">
        <f t="shared" si="88"/>
        <v>#DIV/0!</v>
      </c>
      <c r="V319" s="269" t="e">
        <f t="shared" si="93"/>
        <v>#DIV/0!</v>
      </c>
      <c r="W319" s="270" t="e">
        <f t="shared" si="94"/>
        <v>#DIV/0!</v>
      </c>
      <c r="X319" s="270" t="e">
        <f t="shared" si="95"/>
        <v>#DIV/0!</v>
      </c>
      <c r="Y319" s="270" t="e">
        <f t="shared" si="89"/>
        <v>#DIV/0!</v>
      </c>
    </row>
    <row r="320" spans="1:25" ht="25.5" customHeight="1">
      <c r="A320" s="267">
        <v>211</v>
      </c>
      <c r="B320" s="212"/>
      <c r="C320" s="212"/>
      <c r="D320" s="268" t="e">
        <f>'2. Outdoor DSLAM'!H214</f>
        <v>#DIV/0!</v>
      </c>
      <c r="E320" s="268" t="e">
        <f>D320*'6. WEIGHT PER PRODUCT '!$C$11</f>
        <v>#DIV/0!</v>
      </c>
      <c r="F320" s="268" t="e">
        <f>D320*'6. WEIGHT PER PRODUCT '!$C$12</f>
        <v>#DIV/0!</v>
      </c>
      <c r="G320" s="268" t="e">
        <f>D320*'6. WEIGHT PER PRODUCT '!$C$13</f>
        <v>#DIV/0!</v>
      </c>
      <c r="H320" s="268" t="e">
        <f>D320*'6. WEIGHT PER PRODUCT '!$C$14</f>
        <v>#DIV/0!</v>
      </c>
      <c r="I320" s="268" t="e">
        <f>D320*'6. WEIGHT PER PRODUCT '!$C$15</f>
        <v>#DIV/0!</v>
      </c>
      <c r="J320" s="268" t="e">
        <f>D320*'6. WEIGHT PER PRODUCT '!$C$16</f>
        <v>#DIV/0!</v>
      </c>
      <c r="K320" s="268" t="e">
        <f>D320*'6. WEIGHT PER PRODUCT '!$C$17</f>
        <v>#DIV/0!</v>
      </c>
      <c r="L320" s="268" t="e">
        <f t="shared" si="82"/>
        <v>#DIV/0!</v>
      </c>
      <c r="M320" s="268" t="e">
        <f t="shared" si="83"/>
        <v>#DIV/0!</v>
      </c>
      <c r="N320" s="268" t="e">
        <f t="shared" si="84"/>
        <v>#DIV/0!</v>
      </c>
      <c r="O320" s="268" t="e">
        <f t="shared" si="85"/>
        <v>#DIV/0!</v>
      </c>
      <c r="P320" s="268" t="e">
        <f t="shared" si="90"/>
        <v>#DIV/0!</v>
      </c>
      <c r="Q320" s="268" t="e">
        <f t="shared" si="86"/>
        <v>#DIV/0!</v>
      </c>
      <c r="R320" s="268" t="e">
        <f t="shared" si="91"/>
        <v>#DIV/0!</v>
      </c>
      <c r="S320" s="268" t="e">
        <f t="shared" si="87"/>
        <v>#DIV/0!</v>
      </c>
      <c r="T320" s="268" t="e">
        <f t="shared" si="92"/>
        <v>#DIV/0!</v>
      </c>
      <c r="U320" s="268" t="e">
        <f t="shared" si="88"/>
        <v>#DIV/0!</v>
      </c>
      <c r="V320" s="269" t="e">
        <f t="shared" si="93"/>
        <v>#DIV/0!</v>
      </c>
      <c r="W320" s="270" t="e">
        <f t="shared" si="94"/>
        <v>#DIV/0!</v>
      </c>
      <c r="X320" s="270" t="e">
        <f t="shared" si="95"/>
        <v>#DIV/0!</v>
      </c>
      <c r="Y320" s="270" t="e">
        <f t="shared" si="89"/>
        <v>#DIV/0!</v>
      </c>
    </row>
    <row r="321" spans="1:25" ht="25.5" customHeight="1">
      <c r="A321" s="267">
        <v>212</v>
      </c>
      <c r="B321" s="212"/>
      <c r="C321" s="212"/>
      <c r="D321" s="268" t="e">
        <f>'2. Outdoor DSLAM'!H215</f>
        <v>#DIV/0!</v>
      </c>
      <c r="E321" s="268" t="e">
        <f>D321*'6. WEIGHT PER PRODUCT '!$C$11</f>
        <v>#DIV/0!</v>
      </c>
      <c r="F321" s="268" t="e">
        <f>D321*'6. WEIGHT PER PRODUCT '!$C$12</f>
        <v>#DIV/0!</v>
      </c>
      <c r="G321" s="268" t="e">
        <f>D321*'6. WEIGHT PER PRODUCT '!$C$13</f>
        <v>#DIV/0!</v>
      </c>
      <c r="H321" s="268" t="e">
        <f>D321*'6. WEIGHT PER PRODUCT '!$C$14</f>
        <v>#DIV/0!</v>
      </c>
      <c r="I321" s="268" t="e">
        <f>D321*'6. WEIGHT PER PRODUCT '!$C$15</f>
        <v>#DIV/0!</v>
      </c>
      <c r="J321" s="268" t="e">
        <f>D321*'6. WEIGHT PER PRODUCT '!$C$16</f>
        <v>#DIV/0!</v>
      </c>
      <c r="K321" s="268" t="e">
        <f>D321*'6. WEIGHT PER PRODUCT '!$C$17</f>
        <v>#DIV/0!</v>
      </c>
      <c r="L321" s="268" t="e">
        <f aca="true" t="shared" si="96" ref="L321:L369">((E321*512)+(F321*1024)+(G321*2048)+(H321*4096)+(I321*2048)+(J321*4096)+(K321*8192))/1000</f>
        <v>#DIV/0!</v>
      </c>
      <c r="M321" s="268" t="e">
        <f aca="true" t="shared" si="97" ref="M321:M384">(((E321*512)+(F321*1024)+(G321*2048)+(H321*4096))/1000)/50</f>
        <v>#DIV/0!</v>
      </c>
      <c r="N321" s="268" t="e">
        <f aca="true" t="shared" si="98" ref="N321:N384">(((I321*2048)+(J321*4096)+(K321*8192))/1000)/20</f>
        <v>#DIV/0!</v>
      </c>
      <c r="O321" s="268" t="e">
        <f aca="true" t="shared" si="99" ref="O321:O384">M321+N321</f>
        <v>#DIV/0!</v>
      </c>
      <c r="P321" s="268" t="e">
        <f t="shared" si="90"/>
        <v>#DIV/0!</v>
      </c>
      <c r="Q321" s="268" t="e">
        <f aca="true" t="shared" si="100" ref="Q321:Q384">IF(P321&gt;O321,0,O321-P321)</f>
        <v>#DIV/0!</v>
      </c>
      <c r="R321" s="268" t="e">
        <f t="shared" si="91"/>
        <v>#DIV/0!</v>
      </c>
      <c r="S321" s="268" t="e">
        <f aca="true" t="shared" si="101" ref="S321:S384">IF(R321&gt;Q321,0,Q321-R321)</f>
        <v>#DIV/0!</v>
      </c>
      <c r="T321" s="268" t="e">
        <f t="shared" si="92"/>
        <v>#DIV/0!</v>
      </c>
      <c r="U321" s="268" t="e">
        <f aca="true" t="shared" si="102" ref="U321:U384">SUM(P321:T321)</f>
        <v>#DIV/0!</v>
      </c>
      <c r="V321" s="269" t="e">
        <f t="shared" si="93"/>
        <v>#DIV/0!</v>
      </c>
      <c r="W321" s="270" t="e">
        <f t="shared" si="94"/>
        <v>#DIV/0!</v>
      </c>
      <c r="X321" s="270" t="e">
        <f t="shared" si="95"/>
        <v>#DIV/0!</v>
      </c>
      <c r="Y321" s="270" t="e">
        <f aca="true" t="shared" si="103" ref="Y321:Y384">SUM(V321:X321)</f>
        <v>#DIV/0!</v>
      </c>
    </row>
    <row r="322" spans="1:25" ht="25.5" customHeight="1">
      <c r="A322" s="267">
        <v>213</v>
      </c>
      <c r="B322" s="212"/>
      <c r="C322" s="212"/>
      <c r="D322" s="268" t="e">
        <f>'2. Outdoor DSLAM'!H216</f>
        <v>#DIV/0!</v>
      </c>
      <c r="E322" s="268" t="e">
        <f>D322*'6. WEIGHT PER PRODUCT '!$C$11</f>
        <v>#DIV/0!</v>
      </c>
      <c r="F322" s="268" t="e">
        <f>D322*'6. WEIGHT PER PRODUCT '!$C$12</f>
        <v>#DIV/0!</v>
      </c>
      <c r="G322" s="268" t="e">
        <f>D322*'6. WEIGHT PER PRODUCT '!$C$13</f>
        <v>#DIV/0!</v>
      </c>
      <c r="H322" s="268" t="e">
        <f>D322*'6. WEIGHT PER PRODUCT '!$C$14</f>
        <v>#DIV/0!</v>
      </c>
      <c r="I322" s="268" t="e">
        <f>D322*'6. WEIGHT PER PRODUCT '!$C$15</f>
        <v>#DIV/0!</v>
      </c>
      <c r="J322" s="268" t="e">
        <f>D322*'6. WEIGHT PER PRODUCT '!$C$16</f>
        <v>#DIV/0!</v>
      </c>
      <c r="K322" s="268" t="e">
        <f>D322*'6. WEIGHT PER PRODUCT '!$C$17</f>
        <v>#DIV/0!</v>
      </c>
      <c r="L322" s="268" t="e">
        <f t="shared" si="96"/>
        <v>#DIV/0!</v>
      </c>
      <c r="M322" s="268" t="e">
        <f t="shared" si="97"/>
        <v>#DIV/0!</v>
      </c>
      <c r="N322" s="268" t="e">
        <f t="shared" si="98"/>
        <v>#DIV/0!</v>
      </c>
      <c r="O322" s="268" t="e">
        <f t="shared" si="99"/>
        <v>#DIV/0!</v>
      </c>
      <c r="P322" s="268" t="e">
        <f t="shared" si="90"/>
        <v>#DIV/0!</v>
      </c>
      <c r="Q322" s="268" t="e">
        <f t="shared" si="100"/>
        <v>#DIV/0!</v>
      </c>
      <c r="R322" s="268" t="e">
        <f t="shared" si="91"/>
        <v>#DIV/0!</v>
      </c>
      <c r="S322" s="268" t="e">
        <f t="shared" si="101"/>
        <v>#DIV/0!</v>
      </c>
      <c r="T322" s="268" t="e">
        <f t="shared" si="92"/>
        <v>#DIV/0!</v>
      </c>
      <c r="U322" s="268" t="e">
        <f t="shared" si="102"/>
        <v>#DIV/0!</v>
      </c>
      <c r="V322" s="269" t="e">
        <f t="shared" si="93"/>
        <v>#DIV/0!</v>
      </c>
      <c r="W322" s="270" t="e">
        <f t="shared" si="94"/>
        <v>#DIV/0!</v>
      </c>
      <c r="X322" s="270" t="e">
        <f t="shared" si="95"/>
        <v>#DIV/0!</v>
      </c>
      <c r="Y322" s="270" t="e">
        <f t="shared" si="103"/>
        <v>#DIV/0!</v>
      </c>
    </row>
    <row r="323" spans="1:25" ht="25.5" customHeight="1">
      <c r="A323" s="267">
        <v>214</v>
      </c>
      <c r="B323" s="212"/>
      <c r="C323" s="212"/>
      <c r="D323" s="268" t="e">
        <f>'2. Outdoor DSLAM'!H217</f>
        <v>#DIV/0!</v>
      </c>
      <c r="E323" s="268" t="e">
        <f>D323*'6. WEIGHT PER PRODUCT '!$C$11</f>
        <v>#DIV/0!</v>
      </c>
      <c r="F323" s="268" t="e">
        <f>D323*'6. WEIGHT PER PRODUCT '!$C$12</f>
        <v>#DIV/0!</v>
      </c>
      <c r="G323" s="268" t="e">
        <f>D323*'6. WEIGHT PER PRODUCT '!$C$13</f>
        <v>#DIV/0!</v>
      </c>
      <c r="H323" s="268" t="e">
        <f>D323*'6. WEIGHT PER PRODUCT '!$C$14</f>
        <v>#DIV/0!</v>
      </c>
      <c r="I323" s="268" t="e">
        <f>D323*'6. WEIGHT PER PRODUCT '!$C$15</f>
        <v>#DIV/0!</v>
      </c>
      <c r="J323" s="268" t="e">
        <f>D323*'6. WEIGHT PER PRODUCT '!$C$16</f>
        <v>#DIV/0!</v>
      </c>
      <c r="K323" s="268" t="e">
        <f>D323*'6. WEIGHT PER PRODUCT '!$C$17</f>
        <v>#DIV/0!</v>
      </c>
      <c r="L323" s="268" t="e">
        <f t="shared" si="96"/>
        <v>#DIV/0!</v>
      </c>
      <c r="M323" s="268" t="e">
        <f t="shared" si="97"/>
        <v>#DIV/0!</v>
      </c>
      <c r="N323" s="268" t="e">
        <f t="shared" si="98"/>
        <v>#DIV/0!</v>
      </c>
      <c r="O323" s="268" t="e">
        <f t="shared" si="99"/>
        <v>#DIV/0!</v>
      </c>
      <c r="P323" s="268" t="e">
        <f t="shared" si="90"/>
        <v>#DIV/0!</v>
      </c>
      <c r="Q323" s="268" t="e">
        <f t="shared" si="100"/>
        <v>#DIV/0!</v>
      </c>
      <c r="R323" s="268" t="e">
        <f t="shared" si="91"/>
        <v>#DIV/0!</v>
      </c>
      <c r="S323" s="268" t="e">
        <f t="shared" si="101"/>
        <v>#DIV/0!</v>
      </c>
      <c r="T323" s="268" t="e">
        <f t="shared" si="92"/>
        <v>#DIV/0!</v>
      </c>
      <c r="U323" s="268" t="e">
        <f t="shared" si="102"/>
        <v>#DIV/0!</v>
      </c>
      <c r="V323" s="269" t="e">
        <f t="shared" si="93"/>
        <v>#DIV/0!</v>
      </c>
      <c r="W323" s="270" t="e">
        <f t="shared" si="94"/>
        <v>#DIV/0!</v>
      </c>
      <c r="X323" s="270" t="e">
        <f t="shared" si="95"/>
        <v>#DIV/0!</v>
      </c>
      <c r="Y323" s="270" t="e">
        <f t="shared" si="103"/>
        <v>#DIV/0!</v>
      </c>
    </row>
    <row r="324" spans="1:25" ht="25.5" customHeight="1">
      <c r="A324" s="267">
        <v>215</v>
      </c>
      <c r="B324" s="212"/>
      <c r="C324" s="212"/>
      <c r="D324" s="268" t="e">
        <f>'2. Outdoor DSLAM'!H218</f>
        <v>#DIV/0!</v>
      </c>
      <c r="E324" s="268" t="e">
        <f>D324*'6. WEIGHT PER PRODUCT '!$C$11</f>
        <v>#DIV/0!</v>
      </c>
      <c r="F324" s="268" t="e">
        <f>D324*'6. WEIGHT PER PRODUCT '!$C$12</f>
        <v>#DIV/0!</v>
      </c>
      <c r="G324" s="268" t="e">
        <f>D324*'6. WEIGHT PER PRODUCT '!$C$13</f>
        <v>#DIV/0!</v>
      </c>
      <c r="H324" s="268" t="e">
        <f>D324*'6. WEIGHT PER PRODUCT '!$C$14</f>
        <v>#DIV/0!</v>
      </c>
      <c r="I324" s="268" t="e">
        <f>D324*'6. WEIGHT PER PRODUCT '!$C$15</f>
        <v>#DIV/0!</v>
      </c>
      <c r="J324" s="268" t="e">
        <f>D324*'6. WEIGHT PER PRODUCT '!$C$16</f>
        <v>#DIV/0!</v>
      </c>
      <c r="K324" s="268" t="e">
        <f>D324*'6. WEIGHT PER PRODUCT '!$C$17</f>
        <v>#DIV/0!</v>
      </c>
      <c r="L324" s="268" t="e">
        <f t="shared" si="96"/>
        <v>#DIV/0!</v>
      </c>
      <c r="M324" s="268" t="e">
        <f t="shared" si="97"/>
        <v>#DIV/0!</v>
      </c>
      <c r="N324" s="268" t="e">
        <f t="shared" si="98"/>
        <v>#DIV/0!</v>
      </c>
      <c r="O324" s="268" t="e">
        <f t="shared" si="99"/>
        <v>#DIV/0!</v>
      </c>
      <c r="P324" s="268" t="e">
        <f t="shared" si="90"/>
        <v>#DIV/0!</v>
      </c>
      <c r="Q324" s="268" t="e">
        <f t="shared" si="100"/>
        <v>#DIV/0!</v>
      </c>
      <c r="R324" s="268" t="e">
        <f t="shared" si="91"/>
        <v>#DIV/0!</v>
      </c>
      <c r="S324" s="268" t="e">
        <f t="shared" si="101"/>
        <v>#DIV/0!</v>
      </c>
      <c r="T324" s="268" t="e">
        <f t="shared" si="92"/>
        <v>#DIV/0!</v>
      </c>
      <c r="U324" s="268" t="e">
        <f t="shared" si="102"/>
        <v>#DIV/0!</v>
      </c>
      <c r="V324" s="269" t="e">
        <f t="shared" si="93"/>
        <v>#DIV/0!</v>
      </c>
      <c r="W324" s="270" t="e">
        <f t="shared" si="94"/>
        <v>#DIV/0!</v>
      </c>
      <c r="X324" s="270" t="e">
        <f t="shared" si="95"/>
        <v>#DIV/0!</v>
      </c>
      <c r="Y324" s="270" t="e">
        <f t="shared" si="103"/>
        <v>#DIV/0!</v>
      </c>
    </row>
    <row r="325" spans="1:25" ht="25.5" customHeight="1">
      <c r="A325" s="267">
        <v>216</v>
      </c>
      <c r="B325" s="212"/>
      <c r="C325" s="212"/>
      <c r="D325" s="268" t="e">
        <f>'2. Outdoor DSLAM'!H219</f>
        <v>#DIV/0!</v>
      </c>
      <c r="E325" s="268" t="e">
        <f>D325*'6. WEIGHT PER PRODUCT '!$C$11</f>
        <v>#DIV/0!</v>
      </c>
      <c r="F325" s="268" t="e">
        <f>D325*'6. WEIGHT PER PRODUCT '!$C$12</f>
        <v>#DIV/0!</v>
      </c>
      <c r="G325" s="268" t="e">
        <f>D325*'6. WEIGHT PER PRODUCT '!$C$13</f>
        <v>#DIV/0!</v>
      </c>
      <c r="H325" s="268" t="e">
        <f>D325*'6. WEIGHT PER PRODUCT '!$C$14</f>
        <v>#DIV/0!</v>
      </c>
      <c r="I325" s="268" t="e">
        <f>D325*'6. WEIGHT PER PRODUCT '!$C$15</f>
        <v>#DIV/0!</v>
      </c>
      <c r="J325" s="268" t="e">
        <f>D325*'6. WEIGHT PER PRODUCT '!$C$16</f>
        <v>#DIV/0!</v>
      </c>
      <c r="K325" s="268" t="e">
        <f>D325*'6. WEIGHT PER PRODUCT '!$C$17</f>
        <v>#DIV/0!</v>
      </c>
      <c r="L325" s="268" t="e">
        <f t="shared" si="96"/>
        <v>#DIV/0!</v>
      </c>
      <c r="M325" s="268" t="e">
        <f t="shared" si="97"/>
        <v>#DIV/0!</v>
      </c>
      <c r="N325" s="268" t="e">
        <f t="shared" si="98"/>
        <v>#DIV/0!</v>
      </c>
      <c r="O325" s="268" t="e">
        <f t="shared" si="99"/>
        <v>#DIV/0!</v>
      </c>
      <c r="P325" s="268" t="e">
        <f t="shared" si="90"/>
        <v>#DIV/0!</v>
      </c>
      <c r="Q325" s="268" t="e">
        <f t="shared" si="100"/>
        <v>#DIV/0!</v>
      </c>
      <c r="R325" s="268" t="e">
        <f t="shared" si="91"/>
        <v>#DIV/0!</v>
      </c>
      <c r="S325" s="268" t="e">
        <f t="shared" si="101"/>
        <v>#DIV/0!</v>
      </c>
      <c r="T325" s="268" t="e">
        <f t="shared" si="92"/>
        <v>#DIV/0!</v>
      </c>
      <c r="U325" s="268" t="e">
        <f t="shared" si="102"/>
        <v>#DIV/0!</v>
      </c>
      <c r="V325" s="269" t="e">
        <f t="shared" si="93"/>
        <v>#DIV/0!</v>
      </c>
      <c r="W325" s="270" t="e">
        <f t="shared" si="94"/>
        <v>#DIV/0!</v>
      </c>
      <c r="X325" s="270" t="e">
        <f t="shared" si="95"/>
        <v>#DIV/0!</v>
      </c>
      <c r="Y325" s="270" t="e">
        <f t="shared" si="103"/>
        <v>#DIV/0!</v>
      </c>
    </row>
    <row r="326" spans="1:25" ht="25.5" customHeight="1">
      <c r="A326" s="267">
        <v>217</v>
      </c>
      <c r="B326" s="212"/>
      <c r="C326" s="212"/>
      <c r="D326" s="268" t="e">
        <f>'2. Outdoor DSLAM'!H220</f>
        <v>#DIV/0!</v>
      </c>
      <c r="E326" s="268" t="e">
        <f>D326*'6. WEIGHT PER PRODUCT '!$C$11</f>
        <v>#DIV/0!</v>
      </c>
      <c r="F326" s="268" t="e">
        <f>D326*'6. WEIGHT PER PRODUCT '!$C$12</f>
        <v>#DIV/0!</v>
      </c>
      <c r="G326" s="268" t="e">
        <f>D326*'6. WEIGHT PER PRODUCT '!$C$13</f>
        <v>#DIV/0!</v>
      </c>
      <c r="H326" s="268" t="e">
        <f>D326*'6. WEIGHT PER PRODUCT '!$C$14</f>
        <v>#DIV/0!</v>
      </c>
      <c r="I326" s="268" t="e">
        <f>D326*'6. WEIGHT PER PRODUCT '!$C$15</f>
        <v>#DIV/0!</v>
      </c>
      <c r="J326" s="268" t="e">
        <f>D326*'6. WEIGHT PER PRODUCT '!$C$16</f>
        <v>#DIV/0!</v>
      </c>
      <c r="K326" s="268" t="e">
        <f>D326*'6. WEIGHT PER PRODUCT '!$C$17</f>
        <v>#DIV/0!</v>
      </c>
      <c r="L326" s="268" t="e">
        <f t="shared" si="96"/>
        <v>#DIV/0!</v>
      </c>
      <c r="M326" s="268" t="e">
        <f t="shared" si="97"/>
        <v>#DIV/0!</v>
      </c>
      <c r="N326" s="268" t="e">
        <f t="shared" si="98"/>
        <v>#DIV/0!</v>
      </c>
      <c r="O326" s="268" t="e">
        <f t="shared" si="99"/>
        <v>#DIV/0!</v>
      </c>
      <c r="P326" s="268" t="e">
        <f t="shared" si="90"/>
        <v>#DIV/0!</v>
      </c>
      <c r="Q326" s="268" t="e">
        <f t="shared" si="100"/>
        <v>#DIV/0!</v>
      </c>
      <c r="R326" s="268" t="e">
        <f t="shared" si="91"/>
        <v>#DIV/0!</v>
      </c>
      <c r="S326" s="268" t="e">
        <f t="shared" si="101"/>
        <v>#DIV/0!</v>
      </c>
      <c r="T326" s="268" t="e">
        <f t="shared" si="92"/>
        <v>#DIV/0!</v>
      </c>
      <c r="U326" s="268" t="e">
        <f t="shared" si="102"/>
        <v>#DIV/0!</v>
      </c>
      <c r="V326" s="269" t="e">
        <f t="shared" si="93"/>
        <v>#DIV/0!</v>
      </c>
      <c r="W326" s="270" t="e">
        <f t="shared" si="94"/>
        <v>#DIV/0!</v>
      </c>
      <c r="X326" s="270" t="e">
        <f t="shared" si="95"/>
        <v>#DIV/0!</v>
      </c>
      <c r="Y326" s="270" t="e">
        <f t="shared" si="103"/>
        <v>#DIV/0!</v>
      </c>
    </row>
    <row r="327" spans="1:25" ht="25.5" customHeight="1">
      <c r="A327" s="267">
        <v>218</v>
      </c>
      <c r="B327" s="212"/>
      <c r="C327" s="212"/>
      <c r="D327" s="268" t="e">
        <f>'2. Outdoor DSLAM'!H221</f>
        <v>#DIV/0!</v>
      </c>
      <c r="E327" s="268" t="e">
        <f>D327*'6. WEIGHT PER PRODUCT '!$C$11</f>
        <v>#DIV/0!</v>
      </c>
      <c r="F327" s="268" t="e">
        <f>D327*'6. WEIGHT PER PRODUCT '!$C$12</f>
        <v>#DIV/0!</v>
      </c>
      <c r="G327" s="268" t="e">
        <f>D327*'6. WEIGHT PER PRODUCT '!$C$13</f>
        <v>#DIV/0!</v>
      </c>
      <c r="H327" s="268" t="e">
        <f>D327*'6. WEIGHT PER PRODUCT '!$C$14</f>
        <v>#DIV/0!</v>
      </c>
      <c r="I327" s="268" t="e">
        <f>D327*'6. WEIGHT PER PRODUCT '!$C$15</f>
        <v>#DIV/0!</v>
      </c>
      <c r="J327" s="268" t="e">
        <f>D327*'6. WEIGHT PER PRODUCT '!$C$16</f>
        <v>#DIV/0!</v>
      </c>
      <c r="K327" s="268" t="e">
        <f>D327*'6. WEIGHT PER PRODUCT '!$C$17</f>
        <v>#DIV/0!</v>
      </c>
      <c r="L327" s="268" t="e">
        <f t="shared" si="96"/>
        <v>#DIV/0!</v>
      </c>
      <c r="M327" s="268" t="e">
        <f t="shared" si="97"/>
        <v>#DIV/0!</v>
      </c>
      <c r="N327" s="268" t="e">
        <f t="shared" si="98"/>
        <v>#DIV/0!</v>
      </c>
      <c r="O327" s="268" t="e">
        <f t="shared" si="99"/>
        <v>#DIV/0!</v>
      </c>
      <c r="P327" s="268" t="e">
        <f t="shared" si="90"/>
        <v>#DIV/0!</v>
      </c>
      <c r="Q327" s="268" t="e">
        <f t="shared" si="100"/>
        <v>#DIV/0!</v>
      </c>
      <c r="R327" s="268" t="e">
        <f t="shared" si="91"/>
        <v>#DIV/0!</v>
      </c>
      <c r="S327" s="268" t="e">
        <f t="shared" si="101"/>
        <v>#DIV/0!</v>
      </c>
      <c r="T327" s="268" t="e">
        <f t="shared" si="92"/>
        <v>#DIV/0!</v>
      </c>
      <c r="U327" s="268" t="e">
        <f t="shared" si="102"/>
        <v>#DIV/0!</v>
      </c>
      <c r="V327" s="269" t="e">
        <f t="shared" si="93"/>
        <v>#DIV/0!</v>
      </c>
      <c r="W327" s="270" t="e">
        <f t="shared" si="94"/>
        <v>#DIV/0!</v>
      </c>
      <c r="X327" s="270" t="e">
        <f t="shared" si="95"/>
        <v>#DIV/0!</v>
      </c>
      <c r="Y327" s="270" t="e">
        <f t="shared" si="103"/>
        <v>#DIV/0!</v>
      </c>
    </row>
    <row r="328" spans="1:25" ht="25.5" customHeight="1">
      <c r="A328" s="267">
        <v>219</v>
      </c>
      <c r="B328" s="212"/>
      <c r="C328" s="212"/>
      <c r="D328" s="268" t="e">
        <f>'2. Outdoor DSLAM'!H222</f>
        <v>#DIV/0!</v>
      </c>
      <c r="E328" s="268" t="e">
        <f>D328*'6. WEIGHT PER PRODUCT '!$C$11</f>
        <v>#DIV/0!</v>
      </c>
      <c r="F328" s="268" t="e">
        <f>D328*'6. WEIGHT PER PRODUCT '!$C$12</f>
        <v>#DIV/0!</v>
      </c>
      <c r="G328" s="268" t="e">
        <f>D328*'6. WEIGHT PER PRODUCT '!$C$13</f>
        <v>#DIV/0!</v>
      </c>
      <c r="H328" s="268" t="e">
        <f>D328*'6. WEIGHT PER PRODUCT '!$C$14</f>
        <v>#DIV/0!</v>
      </c>
      <c r="I328" s="268" t="e">
        <f>D328*'6. WEIGHT PER PRODUCT '!$C$15</f>
        <v>#DIV/0!</v>
      </c>
      <c r="J328" s="268" t="e">
        <f>D328*'6. WEIGHT PER PRODUCT '!$C$16</f>
        <v>#DIV/0!</v>
      </c>
      <c r="K328" s="268" t="e">
        <f>D328*'6. WEIGHT PER PRODUCT '!$C$17</f>
        <v>#DIV/0!</v>
      </c>
      <c r="L328" s="268" t="e">
        <f t="shared" si="96"/>
        <v>#DIV/0!</v>
      </c>
      <c r="M328" s="268" t="e">
        <f t="shared" si="97"/>
        <v>#DIV/0!</v>
      </c>
      <c r="N328" s="268" t="e">
        <f t="shared" si="98"/>
        <v>#DIV/0!</v>
      </c>
      <c r="O328" s="268" t="e">
        <f t="shared" si="99"/>
        <v>#DIV/0!</v>
      </c>
      <c r="P328" s="268" t="e">
        <f t="shared" si="90"/>
        <v>#DIV/0!</v>
      </c>
      <c r="Q328" s="268" t="e">
        <f t="shared" si="100"/>
        <v>#DIV/0!</v>
      </c>
      <c r="R328" s="268" t="e">
        <f t="shared" si="91"/>
        <v>#DIV/0!</v>
      </c>
      <c r="S328" s="268" t="e">
        <f t="shared" si="101"/>
        <v>#DIV/0!</v>
      </c>
      <c r="T328" s="268" t="e">
        <f t="shared" si="92"/>
        <v>#DIV/0!</v>
      </c>
      <c r="U328" s="268" t="e">
        <f t="shared" si="102"/>
        <v>#DIV/0!</v>
      </c>
      <c r="V328" s="269" t="e">
        <f t="shared" si="93"/>
        <v>#DIV/0!</v>
      </c>
      <c r="W328" s="270" t="e">
        <f t="shared" si="94"/>
        <v>#DIV/0!</v>
      </c>
      <c r="X328" s="270" t="e">
        <f t="shared" si="95"/>
        <v>#DIV/0!</v>
      </c>
      <c r="Y328" s="270" t="e">
        <f t="shared" si="103"/>
        <v>#DIV/0!</v>
      </c>
    </row>
    <row r="329" spans="1:25" ht="25.5" customHeight="1">
      <c r="A329" s="267">
        <v>220</v>
      </c>
      <c r="B329" s="212"/>
      <c r="C329" s="212"/>
      <c r="D329" s="268" t="e">
        <f>'2. Outdoor DSLAM'!H223</f>
        <v>#DIV/0!</v>
      </c>
      <c r="E329" s="268" t="e">
        <f>D329*'6. WEIGHT PER PRODUCT '!$C$11</f>
        <v>#DIV/0!</v>
      </c>
      <c r="F329" s="268" t="e">
        <f>D329*'6. WEIGHT PER PRODUCT '!$C$12</f>
        <v>#DIV/0!</v>
      </c>
      <c r="G329" s="268" t="e">
        <f>D329*'6. WEIGHT PER PRODUCT '!$C$13</f>
        <v>#DIV/0!</v>
      </c>
      <c r="H329" s="268" t="e">
        <f>D329*'6. WEIGHT PER PRODUCT '!$C$14</f>
        <v>#DIV/0!</v>
      </c>
      <c r="I329" s="268" t="e">
        <f>D329*'6. WEIGHT PER PRODUCT '!$C$15</f>
        <v>#DIV/0!</v>
      </c>
      <c r="J329" s="268" t="e">
        <f>D329*'6. WEIGHT PER PRODUCT '!$C$16</f>
        <v>#DIV/0!</v>
      </c>
      <c r="K329" s="268" t="e">
        <f>D329*'6. WEIGHT PER PRODUCT '!$C$17</f>
        <v>#DIV/0!</v>
      </c>
      <c r="L329" s="268" t="e">
        <f t="shared" si="96"/>
        <v>#DIV/0!</v>
      </c>
      <c r="M329" s="268" t="e">
        <f t="shared" si="97"/>
        <v>#DIV/0!</v>
      </c>
      <c r="N329" s="268" t="e">
        <f t="shared" si="98"/>
        <v>#DIV/0!</v>
      </c>
      <c r="O329" s="268" t="e">
        <f t="shared" si="99"/>
        <v>#DIV/0!</v>
      </c>
      <c r="P329" s="268" t="e">
        <f t="shared" si="90"/>
        <v>#DIV/0!</v>
      </c>
      <c r="Q329" s="268" t="e">
        <f t="shared" si="100"/>
        <v>#DIV/0!</v>
      </c>
      <c r="R329" s="268" t="e">
        <f t="shared" si="91"/>
        <v>#DIV/0!</v>
      </c>
      <c r="S329" s="268" t="e">
        <f t="shared" si="101"/>
        <v>#DIV/0!</v>
      </c>
      <c r="T329" s="268" t="e">
        <f t="shared" si="92"/>
        <v>#DIV/0!</v>
      </c>
      <c r="U329" s="268" t="e">
        <f t="shared" si="102"/>
        <v>#DIV/0!</v>
      </c>
      <c r="V329" s="269" t="e">
        <f t="shared" si="93"/>
        <v>#DIV/0!</v>
      </c>
      <c r="W329" s="270" t="e">
        <f t="shared" si="94"/>
        <v>#DIV/0!</v>
      </c>
      <c r="X329" s="270" t="e">
        <f t="shared" si="95"/>
        <v>#DIV/0!</v>
      </c>
      <c r="Y329" s="270" t="e">
        <f t="shared" si="103"/>
        <v>#DIV/0!</v>
      </c>
    </row>
    <row r="330" spans="1:25" ht="25.5" customHeight="1">
      <c r="A330" s="267">
        <v>221</v>
      </c>
      <c r="B330" s="212"/>
      <c r="C330" s="212"/>
      <c r="D330" s="268" t="e">
        <f>'2. Outdoor DSLAM'!H224</f>
        <v>#DIV/0!</v>
      </c>
      <c r="E330" s="268" t="e">
        <f>D330*'6. WEIGHT PER PRODUCT '!$C$11</f>
        <v>#DIV/0!</v>
      </c>
      <c r="F330" s="268" t="e">
        <f>D330*'6. WEIGHT PER PRODUCT '!$C$12</f>
        <v>#DIV/0!</v>
      </c>
      <c r="G330" s="268" t="e">
        <f>D330*'6. WEIGHT PER PRODUCT '!$C$13</f>
        <v>#DIV/0!</v>
      </c>
      <c r="H330" s="268" t="e">
        <f>D330*'6. WEIGHT PER PRODUCT '!$C$14</f>
        <v>#DIV/0!</v>
      </c>
      <c r="I330" s="268" t="e">
        <f>D330*'6. WEIGHT PER PRODUCT '!$C$15</f>
        <v>#DIV/0!</v>
      </c>
      <c r="J330" s="268" t="e">
        <f>D330*'6. WEIGHT PER PRODUCT '!$C$16</f>
        <v>#DIV/0!</v>
      </c>
      <c r="K330" s="268" t="e">
        <f>D330*'6. WEIGHT PER PRODUCT '!$C$17</f>
        <v>#DIV/0!</v>
      </c>
      <c r="L330" s="268" t="e">
        <f t="shared" si="96"/>
        <v>#DIV/0!</v>
      </c>
      <c r="M330" s="268" t="e">
        <f t="shared" si="97"/>
        <v>#DIV/0!</v>
      </c>
      <c r="N330" s="268" t="e">
        <f t="shared" si="98"/>
        <v>#DIV/0!</v>
      </c>
      <c r="O330" s="268" t="e">
        <f t="shared" si="99"/>
        <v>#DIV/0!</v>
      </c>
      <c r="P330" s="268" t="e">
        <f t="shared" si="90"/>
        <v>#DIV/0!</v>
      </c>
      <c r="Q330" s="268" t="e">
        <f t="shared" si="100"/>
        <v>#DIV/0!</v>
      </c>
      <c r="R330" s="268" t="e">
        <f t="shared" si="91"/>
        <v>#DIV/0!</v>
      </c>
      <c r="S330" s="268" t="e">
        <f t="shared" si="101"/>
        <v>#DIV/0!</v>
      </c>
      <c r="T330" s="268" t="e">
        <f t="shared" si="92"/>
        <v>#DIV/0!</v>
      </c>
      <c r="U330" s="268" t="e">
        <f t="shared" si="102"/>
        <v>#DIV/0!</v>
      </c>
      <c r="V330" s="269" t="e">
        <f t="shared" si="93"/>
        <v>#DIV/0!</v>
      </c>
      <c r="W330" s="270" t="e">
        <f t="shared" si="94"/>
        <v>#DIV/0!</v>
      </c>
      <c r="X330" s="270" t="e">
        <f t="shared" si="95"/>
        <v>#DIV/0!</v>
      </c>
      <c r="Y330" s="270" t="e">
        <f t="shared" si="103"/>
        <v>#DIV/0!</v>
      </c>
    </row>
    <row r="331" spans="1:25" ht="25.5" customHeight="1">
      <c r="A331" s="267">
        <v>222</v>
      </c>
      <c r="B331" s="212"/>
      <c r="C331" s="212"/>
      <c r="D331" s="268" t="e">
        <f>'2. Outdoor DSLAM'!H225</f>
        <v>#DIV/0!</v>
      </c>
      <c r="E331" s="268" t="e">
        <f>D331*'6. WEIGHT PER PRODUCT '!$C$11</f>
        <v>#DIV/0!</v>
      </c>
      <c r="F331" s="268" t="e">
        <f>D331*'6. WEIGHT PER PRODUCT '!$C$12</f>
        <v>#DIV/0!</v>
      </c>
      <c r="G331" s="268" t="e">
        <f>D331*'6. WEIGHT PER PRODUCT '!$C$13</f>
        <v>#DIV/0!</v>
      </c>
      <c r="H331" s="268" t="e">
        <f>D331*'6. WEIGHT PER PRODUCT '!$C$14</f>
        <v>#DIV/0!</v>
      </c>
      <c r="I331" s="268" t="e">
        <f>D331*'6. WEIGHT PER PRODUCT '!$C$15</f>
        <v>#DIV/0!</v>
      </c>
      <c r="J331" s="268" t="e">
        <f>D331*'6. WEIGHT PER PRODUCT '!$C$16</f>
        <v>#DIV/0!</v>
      </c>
      <c r="K331" s="268" t="e">
        <f>D331*'6. WEIGHT PER PRODUCT '!$C$17</f>
        <v>#DIV/0!</v>
      </c>
      <c r="L331" s="268" t="e">
        <f t="shared" si="96"/>
        <v>#DIV/0!</v>
      </c>
      <c r="M331" s="268" t="e">
        <f t="shared" si="97"/>
        <v>#DIV/0!</v>
      </c>
      <c r="N331" s="268" t="e">
        <f t="shared" si="98"/>
        <v>#DIV/0!</v>
      </c>
      <c r="O331" s="268" t="e">
        <f t="shared" si="99"/>
        <v>#DIV/0!</v>
      </c>
      <c r="P331" s="268" t="e">
        <f t="shared" si="90"/>
        <v>#DIV/0!</v>
      </c>
      <c r="Q331" s="268" t="e">
        <f t="shared" si="100"/>
        <v>#DIV/0!</v>
      </c>
      <c r="R331" s="268" t="e">
        <f t="shared" si="91"/>
        <v>#DIV/0!</v>
      </c>
      <c r="S331" s="268" t="e">
        <f t="shared" si="101"/>
        <v>#DIV/0!</v>
      </c>
      <c r="T331" s="268" t="e">
        <f t="shared" si="92"/>
        <v>#DIV/0!</v>
      </c>
      <c r="U331" s="268" t="e">
        <f t="shared" si="102"/>
        <v>#DIV/0!</v>
      </c>
      <c r="V331" s="269" t="e">
        <f t="shared" si="93"/>
        <v>#DIV/0!</v>
      </c>
      <c r="W331" s="270" t="e">
        <f t="shared" si="94"/>
        <v>#DIV/0!</v>
      </c>
      <c r="X331" s="270" t="e">
        <f t="shared" si="95"/>
        <v>#DIV/0!</v>
      </c>
      <c r="Y331" s="270" t="e">
        <f t="shared" si="103"/>
        <v>#DIV/0!</v>
      </c>
    </row>
    <row r="332" spans="1:25" ht="25.5" customHeight="1">
      <c r="A332" s="267">
        <v>223</v>
      </c>
      <c r="B332" s="212"/>
      <c r="C332" s="212"/>
      <c r="D332" s="268" t="e">
        <f>'2. Outdoor DSLAM'!H226</f>
        <v>#DIV/0!</v>
      </c>
      <c r="E332" s="268" t="e">
        <f>D332*'6. WEIGHT PER PRODUCT '!$C$11</f>
        <v>#DIV/0!</v>
      </c>
      <c r="F332" s="268" t="e">
        <f>D332*'6. WEIGHT PER PRODUCT '!$C$12</f>
        <v>#DIV/0!</v>
      </c>
      <c r="G332" s="268" t="e">
        <f>D332*'6. WEIGHT PER PRODUCT '!$C$13</f>
        <v>#DIV/0!</v>
      </c>
      <c r="H332" s="268" t="e">
        <f>D332*'6. WEIGHT PER PRODUCT '!$C$14</f>
        <v>#DIV/0!</v>
      </c>
      <c r="I332" s="268" t="e">
        <f>D332*'6. WEIGHT PER PRODUCT '!$C$15</f>
        <v>#DIV/0!</v>
      </c>
      <c r="J332" s="268" t="e">
        <f>D332*'6. WEIGHT PER PRODUCT '!$C$16</f>
        <v>#DIV/0!</v>
      </c>
      <c r="K332" s="268" t="e">
        <f>D332*'6. WEIGHT PER PRODUCT '!$C$17</f>
        <v>#DIV/0!</v>
      </c>
      <c r="L332" s="268" t="e">
        <f t="shared" si="96"/>
        <v>#DIV/0!</v>
      </c>
      <c r="M332" s="268" t="e">
        <f t="shared" si="97"/>
        <v>#DIV/0!</v>
      </c>
      <c r="N332" s="268" t="e">
        <f t="shared" si="98"/>
        <v>#DIV/0!</v>
      </c>
      <c r="O332" s="268" t="e">
        <f t="shared" si="99"/>
        <v>#DIV/0!</v>
      </c>
      <c r="P332" s="268" t="e">
        <f t="shared" si="90"/>
        <v>#DIV/0!</v>
      </c>
      <c r="Q332" s="268" t="e">
        <f t="shared" si="100"/>
        <v>#DIV/0!</v>
      </c>
      <c r="R332" s="268" t="e">
        <f t="shared" si="91"/>
        <v>#DIV/0!</v>
      </c>
      <c r="S332" s="268" t="e">
        <f t="shared" si="101"/>
        <v>#DIV/0!</v>
      </c>
      <c r="T332" s="268" t="e">
        <f t="shared" si="92"/>
        <v>#DIV/0!</v>
      </c>
      <c r="U332" s="268" t="e">
        <f t="shared" si="102"/>
        <v>#DIV/0!</v>
      </c>
      <c r="V332" s="269" t="e">
        <f t="shared" si="93"/>
        <v>#DIV/0!</v>
      </c>
      <c r="W332" s="270" t="e">
        <f t="shared" si="94"/>
        <v>#DIV/0!</v>
      </c>
      <c r="X332" s="270" t="e">
        <f t="shared" si="95"/>
        <v>#DIV/0!</v>
      </c>
      <c r="Y332" s="270" t="e">
        <f t="shared" si="103"/>
        <v>#DIV/0!</v>
      </c>
    </row>
    <row r="333" spans="1:25" ht="25.5" customHeight="1">
      <c r="A333" s="267">
        <v>224</v>
      </c>
      <c r="B333" s="212"/>
      <c r="C333" s="212"/>
      <c r="D333" s="268" t="e">
        <f>'2. Outdoor DSLAM'!H227</f>
        <v>#DIV/0!</v>
      </c>
      <c r="E333" s="268" t="e">
        <f>D333*'6. WEIGHT PER PRODUCT '!$C$11</f>
        <v>#DIV/0!</v>
      </c>
      <c r="F333" s="268" t="e">
        <f>D333*'6. WEIGHT PER PRODUCT '!$C$12</f>
        <v>#DIV/0!</v>
      </c>
      <c r="G333" s="268" t="e">
        <f>D333*'6. WEIGHT PER PRODUCT '!$C$13</f>
        <v>#DIV/0!</v>
      </c>
      <c r="H333" s="268" t="e">
        <f>D333*'6. WEIGHT PER PRODUCT '!$C$14</f>
        <v>#DIV/0!</v>
      </c>
      <c r="I333" s="268" t="e">
        <f>D333*'6. WEIGHT PER PRODUCT '!$C$15</f>
        <v>#DIV/0!</v>
      </c>
      <c r="J333" s="268" t="e">
        <f>D333*'6. WEIGHT PER PRODUCT '!$C$16</f>
        <v>#DIV/0!</v>
      </c>
      <c r="K333" s="268" t="e">
        <f>D333*'6. WEIGHT PER PRODUCT '!$C$17</f>
        <v>#DIV/0!</v>
      </c>
      <c r="L333" s="268" t="e">
        <f t="shared" si="96"/>
        <v>#DIV/0!</v>
      </c>
      <c r="M333" s="268" t="e">
        <f t="shared" si="97"/>
        <v>#DIV/0!</v>
      </c>
      <c r="N333" s="268" t="e">
        <f t="shared" si="98"/>
        <v>#DIV/0!</v>
      </c>
      <c r="O333" s="268" t="e">
        <f t="shared" si="99"/>
        <v>#DIV/0!</v>
      </c>
      <c r="P333" s="268" t="e">
        <f t="shared" si="90"/>
        <v>#DIV/0!</v>
      </c>
      <c r="Q333" s="268" t="e">
        <f t="shared" si="100"/>
        <v>#DIV/0!</v>
      </c>
      <c r="R333" s="268" t="e">
        <f t="shared" si="91"/>
        <v>#DIV/0!</v>
      </c>
      <c r="S333" s="268" t="e">
        <f t="shared" si="101"/>
        <v>#DIV/0!</v>
      </c>
      <c r="T333" s="268" t="e">
        <f t="shared" si="92"/>
        <v>#DIV/0!</v>
      </c>
      <c r="U333" s="268" t="e">
        <f t="shared" si="102"/>
        <v>#DIV/0!</v>
      </c>
      <c r="V333" s="269" t="e">
        <f t="shared" si="93"/>
        <v>#DIV/0!</v>
      </c>
      <c r="W333" s="270" t="e">
        <f t="shared" si="94"/>
        <v>#DIV/0!</v>
      </c>
      <c r="X333" s="270" t="e">
        <f t="shared" si="95"/>
        <v>#DIV/0!</v>
      </c>
      <c r="Y333" s="270" t="e">
        <f t="shared" si="103"/>
        <v>#DIV/0!</v>
      </c>
    </row>
    <row r="334" spans="1:25" ht="25.5" customHeight="1">
      <c r="A334" s="267">
        <v>225</v>
      </c>
      <c r="B334" s="212"/>
      <c r="C334" s="212"/>
      <c r="D334" s="268" t="e">
        <f>'2. Outdoor DSLAM'!H228</f>
        <v>#DIV/0!</v>
      </c>
      <c r="E334" s="268" t="e">
        <f>D334*'6. WEIGHT PER PRODUCT '!$C$11</f>
        <v>#DIV/0!</v>
      </c>
      <c r="F334" s="268" t="e">
        <f>D334*'6. WEIGHT PER PRODUCT '!$C$12</f>
        <v>#DIV/0!</v>
      </c>
      <c r="G334" s="268" t="e">
        <f>D334*'6. WEIGHT PER PRODUCT '!$C$13</f>
        <v>#DIV/0!</v>
      </c>
      <c r="H334" s="268" t="e">
        <f>D334*'6. WEIGHT PER PRODUCT '!$C$14</f>
        <v>#DIV/0!</v>
      </c>
      <c r="I334" s="268" t="e">
        <f>D334*'6. WEIGHT PER PRODUCT '!$C$15</f>
        <v>#DIV/0!</v>
      </c>
      <c r="J334" s="268" t="e">
        <f>D334*'6. WEIGHT PER PRODUCT '!$C$16</f>
        <v>#DIV/0!</v>
      </c>
      <c r="K334" s="268" t="e">
        <f>D334*'6. WEIGHT PER PRODUCT '!$C$17</f>
        <v>#DIV/0!</v>
      </c>
      <c r="L334" s="268" t="e">
        <f t="shared" si="96"/>
        <v>#DIV/0!</v>
      </c>
      <c r="M334" s="268" t="e">
        <f t="shared" si="97"/>
        <v>#DIV/0!</v>
      </c>
      <c r="N334" s="268" t="e">
        <f t="shared" si="98"/>
        <v>#DIV/0!</v>
      </c>
      <c r="O334" s="268" t="e">
        <f t="shared" si="99"/>
        <v>#DIV/0!</v>
      </c>
      <c r="P334" s="268" t="e">
        <f t="shared" si="90"/>
        <v>#DIV/0!</v>
      </c>
      <c r="Q334" s="268" t="e">
        <f t="shared" si="100"/>
        <v>#DIV/0!</v>
      </c>
      <c r="R334" s="268" t="e">
        <f t="shared" si="91"/>
        <v>#DIV/0!</v>
      </c>
      <c r="S334" s="268" t="e">
        <f t="shared" si="101"/>
        <v>#DIV/0!</v>
      </c>
      <c r="T334" s="268" t="e">
        <f t="shared" si="92"/>
        <v>#DIV/0!</v>
      </c>
      <c r="U334" s="268" t="e">
        <f t="shared" si="102"/>
        <v>#DIV/0!</v>
      </c>
      <c r="V334" s="269" t="e">
        <f t="shared" si="93"/>
        <v>#DIV/0!</v>
      </c>
      <c r="W334" s="270" t="e">
        <f t="shared" si="94"/>
        <v>#DIV/0!</v>
      </c>
      <c r="X334" s="270" t="e">
        <f t="shared" si="95"/>
        <v>#DIV/0!</v>
      </c>
      <c r="Y334" s="270" t="e">
        <f t="shared" si="103"/>
        <v>#DIV/0!</v>
      </c>
    </row>
    <row r="335" spans="1:25" ht="25.5" customHeight="1">
      <c r="A335" s="267">
        <v>226</v>
      </c>
      <c r="B335" s="212"/>
      <c r="C335" s="212"/>
      <c r="D335" s="268" t="e">
        <f>'2. Outdoor DSLAM'!H229</f>
        <v>#DIV/0!</v>
      </c>
      <c r="E335" s="268" t="e">
        <f>D335*'6. WEIGHT PER PRODUCT '!$C$11</f>
        <v>#DIV/0!</v>
      </c>
      <c r="F335" s="268" t="e">
        <f>D335*'6. WEIGHT PER PRODUCT '!$C$12</f>
        <v>#DIV/0!</v>
      </c>
      <c r="G335" s="268" t="e">
        <f>D335*'6. WEIGHT PER PRODUCT '!$C$13</f>
        <v>#DIV/0!</v>
      </c>
      <c r="H335" s="268" t="e">
        <f>D335*'6. WEIGHT PER PRODUCT '!$C$14</f>
        <v>#DIV/0!</v>
      </c>
      <c r="I335" s="268" t="e">
        <f>D335*'6. WEIGHT PER PRODUCT '!$C$15</f>
        <v>#DIV/0!</v>
      </c>
      <c r="J335" s="268" t="e">
        <f>D335*'6. WEIGHT PER PRODUCT '!$C$16</f>
        <v>#DIV/0!</v>
      </c>
      <c r="K335" s="268" t="e">
        <f>D335*'6. WEIGHT PER PRODUCT '!$C$17</f>
        <v>#DIV/0!</v>
      </c>
      <c r="L335" s="268" t="e">
        <f t="shared" si="96"/>
        <v>#DIV/0!</v>
      </c>
      <c r="M335" s="268" t="e">
        <f t="shared" si="97"/>
        <v>#DIV/0!</v>
      </c>
      <c r="N335" s="268" t="e">
        <f t="shared" si="98"/>
        <v>#DIV/0!</v>
      </c>
      <c r="O335" s="268" t="e">
        <f t="shared" si="99"/>
        <v>#DIV/0!</v>
      </c>
      <c r="P335" s="268" t="e">
        <f t="shared" si="90"/>
        <v>#DIV/0!</v>
      </c>
      <c r="Q335" s="268" t="e">
        <f t="shared" si="100"/>
        <v>#DIV/0!</v>
      </c>
      <c r="R335" s="268" t="e">
        <f t="shared" si="91"/>
        <v>#DIV/0!</v>
      </c>
      <c r="S335" s="268" t="e">
        <f t="shared" si="101"/>
        <v>#DIV/0!</v>
      </c>
      <c r="T335" s="268" t="e">
        <f t="shared" si="92"/>
        <v>#DIV/0!</v>
      </c>
      <c r="U335" s="268" t="e">
        <f t="shared" si="102"/>
        <v>#DIV/0!</v>
      </c>
      <c r="V335" s="269" t="e">
        <f t="shared" si="93"/>
        <v>#DIV/0!</v>
      </c>
      <c r="W335" s="270" t="e">
        <f t="shared" si="94"/>
        <v>#DIV/0!</v>
      </c>
      <c r="X335" s="270" t="e">
        <f t="shared" si="95"/>
        <v>#DIV/0!</v>
      </c>
      <c r="Y335" s="270" t="e">
        <f t="shared" si="103"/>
        <v>#DIV/0!</v>
      </c>
    </row>
    <row r="336" spans="1:25" ht="25.5" customHeight="1">
      <c r="A336" s="267">
        <v>227</v>
      </c>
      <c r="B336" s="212"/>
      <c r="C336" s="212"/>
      <c r="D336" s="268" t="e">
        <f>'2. Outdoor DSLAM'!H230</f>
        <v>#DIV/0!</v>
      </c>
      <c r="E336" s="268" t="e">
        <f>D336*'6. WEIGHT PER PRODUCT '!$C$11</f>
        <v>#DIV/0!</v>
      </c>
      <c r="F336" s="268" t="e">
        <f>D336*'6. WEIGHT PER PRODUCT '!$C$12</f>
        <v>#DIV/0!</v>
      </c>
      <c r="G336" s="268" t="e">
        <f>D336*'6. WEIGHT PER PRODUCT '!$C$13</f>
        <v>#DIV/0!</v>
      </c>
      <c r="H336" s="268" t="e">
        <f>D336*'6. WEIGHT PER PRODUCT '!$C$14</f>
        <v>#DIV/0!</v>
      </c>
      <c r="I336" s="268" t="e">
        <f>D336*'6. WEIGHT PER PRODUCT '!$C$15</f>
        <v>#DIV/0!</v>
      </c>
      <c r="J336" s="268" t="e">
        <f>D336*'6. WEIGHT PER PRODUCT '!$C$16</f>
        <v>#DIV/0!</v>
      </c>
      <c r="K336" s="268" t="e">
        <f>D336*'6. WEIGHT PER PRODUCT '!$C$17</f>
        <v>#DIV/0!</v>
      </c>
      <c r="L336" s="268" t="e">
        <f t="shared" si="96"/>
        <v>#DIV/0!</v>
      </c>
      <c r="M336" s="268" t="e">
        <f t="shared" si="97"/>
        <v>#DIV/0!</v>
      </c>
      <c r="N336" s="268" t="e">
        <f t="shared" si="98"/>
        <v>#DIV/0!</v>
      </c>
      <c r="O336" s="268" t="e">
        <f t="shared" si="99"/>
        <v>#DIV/0!</v>
      </c>
      <c r="P336" s="268" t="e">
        <f t="shared" si="90"/>
        <v>#DIV/0!</v>
      </c>
      <c r="Q336" s="268" t="e">
        <f t="shared" si="100"/>
        <v>#DIV/0!</v>
      </c>
      <c r="R336" s="268" t="e">
        <f t="shared" si="91"/>
        <v>#DIV/0!</v>
      </c>
      <c r="S336" s="268" t="e">
        <f t="shared" si="101"/>
        <v>#DIV/0!</v>
      </c>
      <c r="T336" s="268" t="e">
        <f t="shared" si="92"/>
        <v>#DIV/0!</v>
      </c>
      <c r="U336" s="268" t="e">
        <f t="shared" si="102"/>
        <v>#DIV/0!</v>
      </c>
      <c r="V336" s="269" t="e">
        <f t="shared" si="93"/>
        <v>#DIV/0!</v>
      </c>
      <c r="W336" s="270" t="e">
        <f t="shared" si="94"/>
        <v>#DIV/0!</v>
      </c>
      <c r="X336" s="270" t="e">
        <f t="shared" si="95"/>
        <v>#DIV/0!</v>
      </c>
      <c r="Y336" s="270" t="e">
        <f t="shared" si="103"/>
        <v>#DIV/0!</v>
      </c>
    </row>
    <row r="337" spans="1:25" ht="25.5" customHeight="1">
      <c r="A337" s="267">
        <v>228</v>
      </c>
      <c r="B337" s="212"/>
      <c r="C337" s="212"/>
      <c r="D337" s="268" t="e">
        <f>'2. Outdoor DSLAM'!H231</f>
        <v>#DIV/0!</v>
      </c>
      <c r="E337" s="268" t="e">
        <f>D337*'6. WEIGHT PER PRODUCT '!$C$11</f>
        <v>#DIV/0!</v>
      </c>
      <c r="F337" s="268" t="e">
        <f>D337*'6. WEIGHT PER PRODUCT '!$C$12</f>
        <v>#DIV/0!</v>
      </c>
      <c r="G337" s="268" t="e">
        <f>D337*'6. WEIGHT PER PRODUCT '!$C$13</f>
        <v>#DIV/0!</v>
      </c>
      <c r="H337" s="268" t="e">
        <f>D337*'6. WEIGHT PER PRODUCT '!$C$14</f>
        <v>#DIV/0!</v>
      </c>
      <c r="I337" s="268" t="e">
        <f>D337*'6. WEIGHT PER PRODUCT '!$C$15</f>
        <v>#DIV/0!</v>
      </c>
      <c r="J337" s="268" t="e">
        <f>D337*'6. WEIGHT PER PRODUCT '!$C$16</f>
        <v>#DIV/0!</v>
      </c>
      <c r="K337" s="268" t="e">
        <f>D337*'6. WEIGHT PER PRODUCT '!$C$17</f>
        <v>#DIV/0!</v>
      </c>
      <c r="L337" s="268" t="e">
        <f t="shared" si="96"/>
        <v>#DIV/0!</v>
      </c>
      <c r="M337" s="268" t="e">
        <f t="shared" si="97"/>
        <v>#DIV/0!</v>
      </c>
      <c r="N337" s="268" t="e">
        <f t="shared" si="98"/>
        <v>#DIV/0!</v>
      </c>
      <c r="O337" s="268" t="e">
        <f t="shared" si="99"/>
        <v>#DIV/0!</v>
      </c>
      <c r="P337" s="268" t="e">
        <f t="shared" si="90"/>
        <v>#DIV/0!</v>
      </c>
      <c r="Q337" s="268" t="e">
        <f t="shared" si="100"/>
        <v>#DIV/0!</v>
      </c>
      <c r="R337" s="268" t="e">
        <f t="shared" si="91"/>
        <v>#DIV/0!</v>
      </c>
      <c r="S337" s="268" t="e">
        <f t="shared" si="101"/>
        <v>#DIV/0!</v>
      </c>
      <c r="T337" s="268" t="e">
        <f t="shared" si="92"/>
        <v>#DIV/0!</v>
      </c>
      <c r="U337" s="268" t="e">
        <f t="shared" si="102"/>
        <v>#DIV/0!</v>
      </c>
      <c r="V337" s="269" t="e">
        <f t="shared" si="93"/>
        <v>#DIV/0!</v>
      </c>
      <c r="W337" s="270" t="e">
        <f t="shared" si="94"/>
        <v>#DIV/0!</v>
      </c>
      <c r="X337" s="270" t="e">
        <f t="shared" si="95"/>
        <v>#DIV/0!</v>
      </c>
      <c r="Y337" s="270" t="e">
        <f t="shared" si="103"/>
        <v>#DIV/0!</v>
      </c>
    </row>
    <row r="338" spans="1:25" ht="25.5" customHeight="1">
      <c r="A338" s="267">
        <v>229</v>
      </c>
      <c r="B338" s="212"/>
      <c r="C338" s="212"/>
      <c r="D338" s="268" t="e">
        <f>'2. Outdoor DSLAM'!H232</f>
        <v>#DIV/0!</v>
      </c>
      <c r="E338" s="268" t="e">
        <f>D338*'6. WEIGHT PER PRODUCT '!$C$11</f>
        <v>#DIV/0!</v>
      </c>
      <c r="F338" s="268" t="e">
        <f>D338*'6. WEIGHT PER PRODUCT '!$C$12</f>
        <v>#DIV/0!</v>
      </c>
      <c r="G338" s="268" t="e">
        <f>D338*'6. WEIGHT PER PRODUCT '!$C$13</f>
        <v>#DIV/0!</v>
      </c>
      <c r="H338" s="268" t="e">
        <f>D338*'6. WEIGHT PER PRODUCT '!$C$14</f>
        <v>#DIV/0!</v>
      </c>
      <c r="I338" s="268" t="e">
        <f>D338*'6. WEIGHT PER PRODUCT '!$C$15</f>
        <v>#DIV/0!</v>
      </c>
      <c r="J338" s="268" t="e">
        <f>D338*'6. WEIGHT PER PRODUCT '!$C$16</f>
        <v>#DIV/0!</v>
      </c>
      <c r="K338" s="268" t="e">
        <f>D338*'6. WEIGHT PER PRODUCT '!$C$17</f>
        <v>#DIV/0!</v>
      </c>
      <c r="L338" s="268" t="e">
        <f t="shared" si="96"/>
        <v>#DIV/0!</v>
      </c>
      <c r="M338" s="268" t="e">
        <f t="shared" si="97"/>
        <v>#DIV/0!</v>
      </c>
      <c r="N338" s="268" t="e">
        <f t="shared" si="98"/>
        <v>#DIV/0!</v>
      </c>
      <c r="O338" s="268" t="e">
        <f t="shared" si="99"/>
        <v>#DIV/0!</v>
      </c>
      <c r="P338" s="268" t="e">
        <f t="shared" si="90"/>
        <v>#DIV/0!</v>
      </c>
      <c r="Q338" s="268" t="e">
        <f t="shared" si="100"/>
        <v>#DIV/0!</v>
      </c>
      <c r="R338" s="268" t="e">
        <f t="shared" si="91"/>
        <v>#DIV/0!</v>
      </c>
      <c r="S338" s="268" t="e">
        <f t="shared" si="101"/>
        <v>#DIV/0!</v>
      </c>
      <c r="T338" s="268" t="e">
        <f t="shared" si="92"/>
        <v>#DIV/0!</v>
      </c>
      <c r="U338" s="268" t="e">
        <f t="shared" si="102"/>
        <v>#DIV/0!</v>
      </c>
      <c r="V338" s="269" t="e">
        <f t="shared" si="93"/>
        <v>#DIV/0!</v>
      </c>
      <c r="W338" s="270" t="e">
        <f t="shared" si="94"/>
        <v>#DIV/0!</v>
      </c>
      <c r="X338" s="270" t="e">
        <f t="shared" si="95"/>
        <v>#DIV/0!</v>
      </c>
      <c r="Y338" s="270" t="e">
        <f t="shared" si="103"/>
        <v>#DIV/0!</v>
      </c>
    </row>
    <row r="339" spans="1:25" ht="25.5" customHeight="1">
      <c r="A339" s="267">
        <v>230</v>
      </c>
      <c r="B339" s="212"/>
      <c r="C339" s="212"/>
      <c r="D339" s="268" t="e">
        <f>'2. Outdoor DSLAM'!H233</f>
        <v>#DIV/0!</v>
      </c>
      <c r="E339" s="268" t="e">
        <f>D339*'6. WEIGHT PER PRODUCT '!$C$11</f>
        <v>#DIV/0!</v>
      </c>
      <c r="F339" s="268" t="e">
        <f>D339*'6. WEIGHT PER PRODUCT '!$C$12</f>
        <v>#DIV/0!</v>
      </c>
      <c r="G339" s="268" t="e">
        <f>D339*'6. WEIGHT PER PRODUCT '!$C$13</f>
        <v>#DIV/0!</v>
      </c>
      <c r="H339" s="268" t="e">
        <f>D339*'6. WEIGHT PER PRODUCT '!$C$14</f>
        <v>#DIV/0!</v>
      </c>
      <c r="I339" s="268" t="e">
        <f>D339*'6. WEIGHT PER PRODUCT '!$C$15</f>
        <v>#DIV/0!</v>
      </c>
      <c r="J339" s="268" t="e">
        <f>D339*'6. WEIGHT PER PRODUCT '!$C$16</f>
        <v>#DIV/0!</v>
      </c>
      <c r="K339" s="268" t="e">
        <f>D339*'6. WEIGHT PER PRODUCT '!$C$17</f>
        <v>#DIV/0!</v>
      </c>
      <c r="L339" s="268" t="e">
        <f t="shared" si="96"/>
        <v>#DIV/0!</v>
      </c>
      <c r="M339" s="268" t="e">
        <f t="shared" si="97"/>
        <v>#DIV/0!</v>
      </c>
      <c r="N339" s="268" t="e">
        <f t="shared" si="98"/>
        <v>#DIV/0!</v>
      </c>
      <c r="O339" s="268" t="e">
        <f t="shared" si="99"/>
        <v>#DIV/0!</v>
      </c>
      <c r="P339" s="268" t="e">
        <f t="shared" si="90"/>
        <v>#DIV/0!</v>
      </c>
      <c r="Q339" s="268" t="e">
        <f t="shared" si="100"/>
        <v>#DIV/0!</v>
      </c>
      <c r="R339" s="268" t="e">
        <f t="shared" si="91"/>
        <v>#DIV/0!</v>
      </c>
      <c r="S339" s="268" t="e">
        <f t="shared" si="101"/>
        <v>#DIV/0!</v>
      </c>
      <c r="T339" s="268" t="e">
        <f t="shared" si="92"/>
        <v>#DIV/0!</v>
      </c>
      <c r="U339" s="268" t="e">
        <f t="shared" si="102"/>
        <v>#DIV/0!</v>
      </c>
      <c r="V339" s="269" t="e">
        <f t="shared" si="93"/>
        <v>#DIV/0!</v>
      </c>
      <c r="W339" s="270" t="e">
        <f t="shared" si="94"/>
        <v>#DIV/0!</v>
      </c>
      <c r="X339" s="270" t="e">
        <f t="shared" si="95"/>
        <v>#DIV/0!</v>
      </c>
      <c r="Y339" s="270" t="e">
        <f t="shared" si="103"/>
        <v>#DIV/0!</v>
      </c>
    </row>
    <row r="340" spans="1:25" ht="25.5" customHeight="1">
      <c r="A340" s="267">
        <v>231</v>
      </c>
      <c r="B340" s="212"/>
      <c r="C340" s="212"/>
      <c r="D340" s="268" t="e">
        <f>'2. Outdoor DSLAM'!H234</f>
        <v>#DIV/0!</v>
      </c>
      <c r="E340" s="268" t="e">
        <f>D340*'6. WEIGHT PER PRODUCT '!$C$11</f>
        <v>#DIV/0!</v>
      </c>
      <c r="F340" s="268" t="e">
        <f>D340*'6. WEIGHT PER PRODUCT '!$C$12</f>
        <v>#DIV/0!</v>
      </c>
      <c r="G340" s="268" t="e">
        <f>D340*'6. WEIGHT PER PRODUCT '!$C$13</f>
        <v>#DIV/0!</v>
      </c>
      <c r="H340" s="268" t="e">
        <f>D340*'6. WEIGHT PER PRODUCT '!$C$14</f>
        <v>#DIV/0!</v>
      </c>
      <c r="I340" s="268" t="e">
        <f>D340*'6. WEIGHT PER PRODUCT '!$C$15</f>
        <v>#DIV/0!</v>
      </c>
      <c r="J340" s="268" t="e">
        <f>D340*'6. WEIGHT PER PRODUCT '!$C$16</f>
        <v>#DIV/0!</v>
      </c>
      <c r="K340" s="268" t="e">
        <f>D340*'6. WEIGHT PER PRODUCT '!$C$17</f>
        <v>#DIV/0!</v>
      </c>
      <c r="L340" s="268" t="e">
        <f t="shared" si="96"/>
        <v>#DIV/0!</v>
      </c>
      <c r="M340" s="268" t="e">
        <f t="shared" si="97"/>
        <v>#DIV/0!</v>
      </c>
      <c r="N340" s="268" t="e">
        <f t="shared" si="98"/>
        <v>#DIV/0!</v>
      </c>
      <c r="O340" s="268" t="e">
        <f t="shared" si="99"/>
        <v>#DIV/0!</v>
      </c>
      <c r="P340" s="268" t="e">
        <f t="shared" si="90"/>
        <v>#DIV/0!</v>
      </c>
      <c r="Q340" s="268" t="e">
        <f t="shared" si="100"/>
        <v>#DIV/0!</v>
      </c>
      <c r="R340" s="268" t="e">
        <f t="shared" si="91"/>
        <v>#DIV/0!</v>
      </c>
      <c r="S340" s="268" t="e">
        <f t="shared" si="101"/>
        <v>#DIV/0!</v>
      </c>
      <c r="T340" s="268" t="e">
        <f t="shared" si="92"/>
        <v>#DIV/0!</v>
      </c>
      <c r="U340" s="268" t="e">
        <f t="shared" si="102"/>
        <v>#DIV/0!</v>
      </c>
      <c r="V340" s="269" t="e">
        <f t="shared" si="93"/>
        <v>#DIV/0!</v>
      </c>
      <c r="W340" s="270" t="e">
        <f t="shared" si="94"/>
        <v>#DIV/0!</v>
      </c>
      <c r="X340" s="270" t="e">
        <f t="shared" si="95"/>
        <v>#DIV/0!</v>
      </c>
      <c r="Y340" s="270" t="e">
        <f t="shared" si="103"/>
        <v>#DIV/0!</v>
      </c>
    </row>
    <row r="341" spans="1:25" ht="25.5" customHeight="1">
      <c r="A341" s="267">
        <v>232</v>
      </c>
      <c r="B341" s="212"/>
      <c r="C341" s="212"/>
      <c r="D341" s="268" t="e">
        <f>'2. Outdoor DSLAM'!H235</f>
        <v>#DIV/0!</v>
      </c>
      <c r="E341" s="268" t="e">
        <f>D341*'6. WEIGHT PER PRODUCT '!$C$11</f>
        <v>#DIV/0!</v>
      </c>
      <c r="F341" s="268" t="e">
        <f>D341*'6. WEIGHT PER PRODUCT '!$C$12</f>
        <v>#DIV/0!</v>
      </c>
      <c r="G341" s="268" t="e">
        <f>D341*'6. WEIGHT PER PRODUCT '!$C$13</f>
        <v>#DIV/0!</v>
      </c>
      <c r="H341" s="268" t="e">
        <f>D341*'6. WEIGHT PER PRODUCT '!$C$14</f>
        <v>#DIV/0!</v>
      </c>
      <c r="I341" s="268" t="e">
        <f>D341*'6. WEIGHT PER PRODUCT '!$C$15</f>
        <v>#DIV/0!</v>
      </c>
      <c r="J341" s="268" t="e">
        <f>D341*'6. WEIGHT PER PRODUCT '!$C$16</f>
        <v>#DIV/0!</v>
      </c>
      <c r="K341" s="268" t="e">
        <f>D341*'6. WEIGHT PER PRODUCT '!$C$17</f>
        <v>#DIV/0!</v>
      </c>
      <c r="L341" s="268" t="e">
        <f t="shared" si="96"/>
        <v>#DIV/0!</v>
      </c>
      <c r="M341" s="268" t="e">
        <f t="shared" si="97"/>
        <v>#DIV/0!</v>
      </c>
      <c r="N341" s="268" t="e">
        <f t="shared" si="98"/>
        <v>#DIV/0!</v>
      </c>
      <c r="O341" s="268" t="e">
        <f t="shared" si="99"/>
        <v>#DIV/0!</v>
      </c>
      <c r="P341" s="268" t="e">
        <f t="shared" si="90"/>
        <v>#DIV/0!</v>
      </c>
      <c r="Q341" s="268" t="e">
        <f t="shared" si="100"/>
        <v>#DIV/0!</v>
      </c>
      <c r="R341" s="268" t="e">
        <f t="shared" si="91"/>
        <v>#DIV/0!</v>
      </c>
      <c r="S341" s="268" t="e">
        <f t="shared" si="101"/>
        <v>#DIV/0!</v>
      </c>
      <c r="T341" s="268" t="e">
        <f t="shared" si="92"/>
        <v>#DIV/0!</v>
      </c>
      <c r="U341" s="268" t="e">
        <f t="shared" si="102"/>
        <v>#DIV/0!</v>
      </c>
      <c r="V341" s="269" t="e">
        <f t="shared" si="93"/>
        <v>#DIV/0!</v>
      </c>
      <c r="W341" s="270" t="e">
        <f t="shared" si="94"/>
        <v>#DIV/0!</v>
      </c>
      <c r="X341" s="270" t="e">
        <f t="shared" si="95"/>
        <v>#DIV/0!</v>
      </c>
      <c r="Y341" s="270" t="e">
        <f t="shared" si="103"/>
        <v>#DIV/0!</v>
      </c>
    </row>
    <row r="342" spans="1:25" ht="25.5" customHeight="1">
      <c r="A342" s="267">
        <v>233</v>
      </c>
      <c r="B342" s="212"/>
      <c r="C342" s="212"/>
      <c r="D342" s="268" t="e">
        <f>'2. Outdoor DSLAM'!H236</f>
        <v>#DIV/0!</v>
      </c>
      <c r="E342" s="268" t="e">
        <f>D342*'6. WEIGHT PER PRODUCT '!$C$11</f>
        <v>#DIV/0!</v>
      </c>
      <c r="F342" s="268" t="e">
        <f>D342*'6. WEIGHT PER PRODUCT '!$C$12</f>
        <v>#DIV/0!</v>
      </c>
      <c r="G342" s="268" t="e">
        <f>D342*'6. WEIGHT PER PRODUCT '!$C$13</f>
        <v>#DIV/0!</v>
      </c>
      <c r="H342" s="268" t="e">
        <f>D342*'6. WEIGHT PER PRODUCT '!$C$14</f>
        <v>#DIV/0!</v>
      </c>
      <c r="I342" s="268" t="e">
        <f>D342*'6. WEIGHT PER PRODUCT '!$C$15</f>
        <v>#DIV/0!</v>
      </c>
      <c r="J342" s="268" t="e">
        <f>D342*'6. WEIGHT PER PRODUCT '!$C$16</f>
        <v>#DIV/0!</v>
      </c>
      <c r="K342" s="268" t="e">
        <f>D342*'6. WEIGHT PER PRODUCT '!$C$17</f>
        <v>#DIV/0!</v>
      </c>
      <c r="L342" s="268" t="e">
        <f t="shared" si="96"/>
        <v>#DIV/0!</v>
      </c>
      <c r="M342" s="268" t="e">
        <f t="shared" si="97"/>
        <v>#DIV/0!</v>
      </c>
      <c r="N342" s="268" t="e">
        <f t="shared" si="98"/>
        <v>#DIV/0!</v>
      </c>
      <c r="O342" s="268" t="e">
        <f t="shared" si="99"/>
        <v>#DIV/0!</v>
      </c>
      <c r="P342" s="268" t="e">
        <f t="shared" si="90"/>
        <v>#DIV/0!</v>
      </c>
      <c r="Q342" s="268" t="e">
        <f t="shared" si="100"/>
        <v>#DIV/0!</v>
      </c>
      <c r="R342" s="268" t="e">
        <f t="shared" si="91"/>
        <v>#DIV/0!</v>
      </c>
      <c r="S342" s="268" t="e">
        <f t="shared" si="101"/>
        <v>#DIV/0!</v>
      </c>
      <c r="T342" s="268" t="e">
        <f t="shared" si="92"/>
        <v>#DIV/0!</v>
      </c>
      <c r="U342" s="268" t="e">
        <f t="shared" si="102"/>
        <v>#DIV/0!</v>
      </c>
      <c r="V342" s="269" t="e">
        <f t="shared" si="93"/>
        <v>#DIV/0!</v>
      </c>
      <c r="W342" s="270" t="e">
        <f t="shared" si="94"/>
        <v>#DIV/0!</v>
      </c>
      <c r="X342" s="270" t="e">
        <f t="shared" si="95"/>
        <v>#DIV/0!</v>
      </c>
      <c r="Y342" s="270" t="e">
        <f t="shared" si="103"/>
        <v>#DIV/0!</v>
      </c>
    </row>
    <row r="343" spans="1:25" ht="25.5" customHeight="1">
      <c r="A343" s="267">
        <v>234</v>
      </c>
      <c r="B343" s="212"/>
      <c r="C343" s="212"/>
      <c r="D343" s="268" t="e">
        <f>'2. Outdoor DSLAM'!H237</f>
        <v>#DIV/0!</v>
      </c>
      <c r="E343" s="268" t="e">
        <f>D343*'6. WEIGHT PER PRODUCT '!$C$11</f>
        <v>#DIV/0!</v>
      </c>
      <c r="F343" s="268" t="e">
        <f>D343*'6. WEIGHT PER PRODUCT '!$C$12</f>
        <v>#DIV/0!</v>
      </c>
      <c r="G343" s="268" t="e">
        <f>D343*'6. WEIGHT PER PRODUCT '!$C$13</f>
        <v>#DIV/0!</v>
      </c>
      <c r="H343" s="268" t="e">
        <f>D343*'6. WEIGHT PER PRODUCT '!$C$14</f>
        <v>#DIV/0!</v>
      </c>
      <c r="I343" s="268" t="e">
        <f>D343*'6. WEIGHT PER PRODUCT '!$C$15</f>
        <v>#DIV/0!</v>
      </c>
      <c r="J343" s="268" t="e">
        <f>D343*'6. WEIGHT PER PRODUCT '!$C$16</f>
        <v>#DIV/0!</v>
      </c>
      <c r="K343" s="268" t="e">
        <f>D343*'6. WEIGHT PER PRODUCT '!$C$17</f>
        <v>#DIV/0!</v>
      </c>
      <c r="L343" s="268" t="e">
        <f t="shared" si="96"/>
        <v>#DIV/0!</v>
      </c>
      <c r="M343" s="268" t="e">
        <f t="shared" si="97"/>
        <v>#DIV/0!</v>
      </c>
      <c r="N343" s="268" t="e">
        <f t="shared" si="98"/>
        <v>#DIV/0!</v>
      </c>
      <c r="O343" s="268" t="e">
        <f t="shared" si="99"/>
        <v>#DIV/0!</v>
      </c>
      <c r="P343" s="268" t="e">
        <f t="shared" si="90"/>
        <v>#DIV/0!</v>
      </c>
      <c r="Q343" s="268" t="e">
        <f t="shared" si="100"/>
        <v>#DIV/0!</v>
      </c>
      <c r="R343" s="268" t="e">
        <f t="shared" si="91"/>
        <v>#DIV/0!</v>
      </c>
      <c r="S343" s="268" t="e">
        <f t="shared" si="101"/>
        <v>#DIV/0!</v>
      </c>
      <c r="T343" s="268" t="e">
        <f t="shared" si="92"/>
        <v>#DIV/0!</v>
      </c>
      <c r="U343" s="268" t="e">
        <f t="shared" si="102"/>
        <v>#DIV/0!</v>
      </c>
      <c r="V343" s="269" t="e">
        <f t="shared" si="93"/>
        <v>#DIV/0!</v>
      </c>
      <c r="W343" s="270" t="e">
        <f t="shared" si="94"/>
        <v>#DIV/0!</v>
      </c>
      <c r="X343" s="270" t="e">
        <f t="shared" si="95"/>
        <v>#DIV/0!</v>
      </c>
      <c r="Y343" s="270" t="e">
        <f t="shared" si="103"/>
        <v>#DIV/0!</v>
      </c>
    </row>
    <row r="344" spans="1:25" ht="25.5" customHeight="1">
      <c r="A344" s="267">
        <v>235</v>
      </c>
      <c r="B344" s="212"/>
      <c r="C344" s="212"/>
      <c r="D344" s="268" t="e">
        <f>'2. Outdoor DSLAM'!H238</f>
        <v>#DIV/0!</v>
      </c>
      <c r="E344" s="268" t="e">
        <f>D344*'6. WEIGHT PER PRODUCT '!$C$11</f>
        <v>#DIV/0!</v>
      </c>
      <c r="F344" s="268" t="e">
        <f>D344*'6. WEIGHT PER PRODUCT '!$C$12</f>
        <v>#DIV/0!</v>
      </c>
      <c r="G344" s="268" t="e">
        <f>D344*'6. WEIGHT PER PRODUCT '!$C$13</f>
        <v>#DIV/0!</v>
      </c>
      <c r="H344" s="268" t="e">
        <f>D344*'6. WEIGHT PER PRODUCT '!$C$14</f>
        <v>#DIV/0!</v>
      </c>
      <c r="I344" s="268" t="e">
        <f>D344*'6. WEIGHT PER PRODUCT '!$C$15</f>
        <v>#DIV/0!</v>
      </c>
      <c r="J344" s="268" t="e">
        <f>D344*'6. WEIGHT PER PRODUCT '!$C$16</f>
        <v>#DIV/0!</v>
      </c>
      <c r="K344" s="268" t="e">
        <f>D344*'6. WEIGHT PER PRODUCT '!$C$17</f>
        <v>#DIV/0!</v>
      </c>
      <c r="L344" s="268" t="e">
        <f t="shared" si="96"/>
        <v>#DIV/0!</v>
      </c>
      <c r="M344" s="268" t="e">
        <f t="shared" si="97"/>
        <v>#DIV/0!</v>
      </c>
      <c r="N344" s="268" t="e">
        <f t="shared" si="98"/>
        <v>#DIV/0!</v>
      </c>
      <c r="O344" s="268" t="e">
        <f t="shared" si="99"/>
        <v>#DIV/0!</v>
      </c>
      <c r="P344" s="268" t="e">
        <f t="shared" si="90"/>
        <v>#DIV/0!</v>
      </c>
      <c r="Q344" s="268" t="e">
        <f t="shared" si="100"/>
        <v>#DIV/0!</v>
      </c>
      <c r="R344" s="268" t="e">
        <f t="shared" si="91"/>
        <v>#DIV/0!</v>
      </c>
      <c r="S344" s="268" t="e">
        <f t="shared" si="101"/>
        <v>#DIV/0!</v>
      </c>
      <c r="T344" s="268" t="e">
        <f t="shared" si="92"/>
        <v>#DIV/0!</v>
      </c>
      <c r="U344" s="268" t="e">
        <f t="shared" si="102"/>
        <v>#DIV/0!</v>
      </c>
      <c r="V344" s="269" t="e">
        <f t="shared" si="93"/>
        <v>#DIV/0!</v>
      </c>
      <c r="W344" s="270" t="e">
        <f t="shared" si="94"/>
        <v>#DIV/0!</v>
      </c>
      <c r="X344" s="270" t="e">
        <f t="shared" si="95"/>
        <v>#DIV/0!</v>
      </c>
      <c r="Y344" s="270" t="e">
        <f t="shared" si="103"/>
        <v>#DIV/0!</v>
      </c>
    </row>
    <row r="345" spans="1:25" ht="25.5" customHeight="1">
      <c r="A345" s="267">
        <v>236</v>
      </c>
      <c r="B345" s="212"/>
      <c r="C345" s="212"/>
      <c r="D345" s="268" t="e">
        <f>'2. Outdoor DSLAM'!H239</f>
        <v>#DIV/0!</v>
      </c>
      <c r="E345" s="268" t="e">
        <f>D345*'6. WEIGHT PER PRODUCT '!$C$11</f>
        <v>#DIV/0!</v>
      </c>
      <c r="F345" s="268" t="e">
        <f>D345*'6. WEIGHT PER PRODUCT '!$C$12</f>
        <v>#DIV/0!</v>
      </c>
      <c r="G345" s="268" t="e">
        <f>D345*'6. WEIGHT PER PRODUCT '!$C$13</f>
        <v>#DIV/0!</v>
      </c>
      <c r="H345" s="268" t="e">
        <f>D345*'6. WEIGHT PER PRODUCT '!$C$14</f>
        <v>#DIV/0!</v>
      </c>
      <c r="I345" s="268" t="e">
        <f>D345*'6. WEIGHT PER PRODUCT '!$C$15</f>
        <v>#DIV/0!</v>
      </c>
      <c r="J345" s="268" t="e">
        <f>D345*'6. WEIGHT PER PRODUCT '!$C$16</f>
        <v>#DIV/0!</v>
      </c>
      <c r="K345" s="268" t="e">
        <f>D345*'6. WEIGHT PER PRODUCT '!$C$17</f>
        <v>#DIV/0!</v>
      </c>
      <c r="L345" s="268" t="e">
        <f t="shared" si="96"/>
        <v>#DIV/0!</v>
      </c>
      <c r="M345" s="268" t="e">
        <f t="shared" si="97"/>
        <v>#DIV/0!</v>
      </c>
      <c r="N345" s="268" t="e">
        <f t="shared" si="98"/>
        <v>#DIV/0!</v>
      </c>
      <c r="O345" s="268" t="e">
        <f t="shared" si="99"/>
        <v>#DIV/0!</v>
      </c>
      <c r="P345" s="268" t="e">
        <f t="shared" si="90"/>
        <v>#DIV/0!</v>
      </c>
      <c r="Q345" s="268" t="e">
        <f t="shared" si="100"/>
        <v>#DIV/0!</v>
      </c>
      <c r="R345" s="268" t="e">
        <f t="shared" si="91"/>
        <v>#DIV/0!</v>
      </c>
      <c r="S345" s="268" t="e">
        <f t="shared" si="101"/>
        <v>#DIV/0!</v>
      </c>
      <c r="T345" s="268" t="e">
        <f t="shared" si="92"/>
        <v>#DIV/0!</v>
      </c>
      <c r="U345" s="268" t="e">
        <f t="shared" si="102"/>
        <v>#DIV/0!</v>
      </c>
      <c r="V345" s="269" t="e">
        <f t="shared" si="93"/>
        <v>#DIV/0!</v>
      </c>
      <c r="W345" s="270" t="e">
        <f t="shared" si="94"/>
        <v>#DIV/0!</v>
      </c>
      <c r="X345" s="270" t="e">
        <f t="shared" si="95"/>
        <v>#DIV/0!</v>
      </c>
      <c r="Y345" s="270" t="e">
        <f t="shared" si="103"/>
        <v>#DIV/0!</v>
      </c>
    </row>
    <row r="346" spans="1:25" ht="25.5" customHeight="1">
      <c r="A346" s="267">
        <v>237</v>
      </c>
      <c r="B346" s="212"/>
      <c r="C346" s="212"/>
      <c r="D346" s="268" t="e">
        <f>'2. Outdoor DSLAM'!H240</f>
        <v>#DIV/0!</v>
      </c>
      <c r="E346" s="268" t="e">
        <f>D346*'6. WEIGHT PER PRODUCT '!$C$11</f>
        <v>#DIV/0!</v>
      </c>
      <c r="F346" s="268" t="e">
        <f>D346*'6. WEIGHT PER PRODUCT '!$C$12</f>
        <v>#DIV/0!</v>
      </c>
      <c r="G346" s="268" t="e">
        <f>D346*'6. WEIGHT PER PRODUCT '!$C$13</f>
        <v>#DIV/0!</v>
      </c>
      <c r="H346" s="268" t="e">
        <f>D346*'6. WEIGHT PER PRODUCT '!$C$14</f>
        <v>#DIV/0!</v>
      </c>
      <c r="I346" s="268" t="e">
        <f>D346*'6. WEIGHT PER PRODUCT '!$C$15</f>
        <v>#DIV/0!</v>
      </c>
      <c r="J346" s="268" t="e">
        <f>D346*'6. WEIGHT PER PRODUCT '!$C$16</f>
        <v>#DIV/0!</v>
      </c>
      <c r="K346" s="268" t="e">
        <f>D346*'6. WEIGHT PER PRODUCT '!$C$17</f>
        <v>#DIV/0!</v>
      </c>
      <c r="L346" s="268" t="e">
        <f t="shared" si="96"/>
        <v>#DIV/0!</v>
      </c>
      <c r="M346" s="268" t="e">
        <f t="shared" si="97"/>
        <v>#DIV/0!</v>
      </c>
      <c r="N346" s="268" t="e">
        <f t="shared" si="98"/>
        <v>#DIV/0!</v>
      </c>
      <c r="O346" s="268" t="e">
        <f t="shared" si="99"/>
        <v>#DIV/0!</v>
      </c>
      <c r="P346" s="268" t="e">
        <f t="shared" si="90"/>
        <v>#DIV/0!</v>
      </c>
      <c r="Q346" s="268" t="e">
        <f t="shared" si="100"/>
        <v>#DIV/0!</v>
      </c>
      <c r="R346" s="268" t="e">
        <f t="shared" si="91"/>
        <v>#DIV/0!</v>
      </c>
      <c r="S346" s="268" t="e">
        <f t="shared" si="101"/>
        <v>#DIV/0!</v>
      </c>
      <c r="T346" s="268" t="e">
        <f t="shared" si="92"/>
        <v>#DIV/0!</v>
      </c>
      <c r="U346" s="268" t="e">
        <f t="shared" si="102"/>
        <v>#DIV/0!</v>
      </c>
      <c r="V346" s="269" t="e">
        <f t="shared" si="93"/>
        <v>#DIV/0!</v>
      </c>
      <c r="W346" s="270" t="e">
        <f t="shared" si="94"/>
        <v>#DIV/0!</v>
      </c>
      <c r="X346" s="270" t="e">
        <f t="shared" si="95"/>
        <v>#DIV/0!</v>
      </c>
      <c r="Y346" s="270" t="e">
        <f t="shared" si="103"/>
        <v>#DIV/0!</v>
      </c>
    </row>
    <row r="347" spans="1:25" ht="25.5" customHeight="1">
      <c r="A347" s="267">
        <v>238</v>
      </c>
      <c r="B347" s="212"/>
      <c r="C347" s="212"/>
      <c r="D347" s="268" t="e">
        <f>'2. Outdoor DSLAM'!H241</f>
        <v>#DIV/0!</v>
      </c>
      <c r="E347" s="268" t="e">
        <f>D347*'6. WEIGHT PER PRODUCT '!$C$11</f>
        <v>#DIV/0!</v>
      </c>
      <c r="F347" s="268" t="e">
        <f>D347*'6. WEIGHT PER PRODUCT '!$C$12</f>
        <v>#DIV/0!</v>
      </c>
      <c r="G347" s="268" t="e">
        <f>D347*'6. WEIGHT PER PRODUCT '!$C$13</f>
        <v>#DIV/0!</v>
      </c>
      <c r="H347" s="268" t="e">
        <f>D347*'6. WEIGHT PER PRODUCT '!$C$14</f>
        <v>#DIV/0!</v>
      </c>
      <c r="I347" s="268" t="e">
        <f>D347*'6. WEIGHT PER PRODUCT '!$C$15</f>
        <v>#DIV/0!</v>
      </c>
      <c r="J347" s="268" t="e">
        <f>D347*'6. WEIGHT PER PRODUCT '!$C$16</f>
        <v>#DIV/0!</v>
      </c>
      <c r="K347" s="268" t="e">
        <f>D347*'6. WEIGHT PER PRODUCT '!$C$17</f>
        <v>#DIV/0!</v>
      </c>
      <c r="L347" s="268" t="e">
        <f t="shared" si="96"/>
        <v>#DIV/0!</v>
      </c>
      <c r="M347" s="268" t="e">
        <f t="shared" si="97"/>
        <v>#DIV/0!</v>
      </c>
      <c r="N347" s="268" t="e">
        <f t="shared" si="98"/>
        <v>#DIV/0!</v>
      </c>
      <c r="O347" s="268" t="e">
        <f t="shared" si="99"/>
        <v>#DIV/0!</v>
      </c>
      <c r="P347" s="268" t="e">
        <f t="shared" si="90"/>
        <v>#DIV/0!</v>
      </c>
      <c r="Q347" s="268" t="e">
        <f t="shared" si="100"/>
        <v>#DIV/0!</v>
      </c>
      <c r="R347" s="268" t="e">
        <f t="shared" si="91"/>
        <v>#DIV/0!</v>
      </c>
      <c r="S347" s="268" t="e">
        <f t="shared" si="101"/>
        <v>#DIV/0!</v>
      </c>
      <c r="T347" s="268" t="e">
        <f t="shared" si="92"/>
        <v>#DIV/0!</v>
      </c>
      <c r="U347" s="268" t="e">
        <f t="shared" si="102"/>
        <v>#DIV/0!</v>
      </c>
      <c r="V347" s="269" t="e">
        <f t="shared" si="93"/>
        <v>#DIV/0!</v>
      </c>
      <c r="W347" s="270" t="e">
        <f t="shared" si="94"/>
        <v>#DIV/0!</v>
      </c>
      <c r="X347" s="270" t="e">
        <f t="shared" si="95"/>
        <v>#DIV/0!</v>
      </c>
      <c r="Y347" s="270" t="e">
        <f t="shared" si="103"/>
        <v>#DIV/0!</v>
      </c>
    </row>
    <row r="348" spans="1:25" ht="25.5" customHeight="1">
      <c r="A348" s="267">
        <v>239</v>
      </c>
      <c r="B348" s="212"/>
      <c r="C348" s="212"/>
      <c r="D348" s="268" t="e">
        <f>'2. Outdoor DSLAM'!H242</f>
        <v>#DIV/0!</v>
      </c>
      <c r="E348" s="268" t="e">
        <f>D348*'6. WEIGHT PER PRODUCT '!$C$11</f>
        <v>#DIV/0!</v>
      </c>
      <c r="F348" s="268" t="e">
        <f>D348*'6. WEIGHT PER PRODUCT '!$C$12</f>
        <v>#DIV/0!</v>
      </c>
      <c r="G348" s="268" t="e">
        <f>D348*'6. WEIGHT PER PRODUCT '!$C$13</f>
        <v>#DIV/0!</v>
      </c>
      <c r="H348" s="268" t="e">
        <f>D348*'6. WEIGHT PER PRODUCT '!$C$14</f>
        <v>#DIV/0!</v>
      </c>
      <c r="I348" s="268" t="e">
        <f>D348*'6. WEIGHT PER PRODUCT '!$C$15</f>
        <v>#DIV/0!</v>
      </c>
      <c r="J348" s="268" t="e">
        <f>D348*'6. WEIGHT PER PRODUCT '!$C$16</f>
        <v>#DIV/0!</v>
      </c>
      <c r="K348" s="268" t="e">
        <f>D348*'6. WEIGHT PER PRODUCT '!$C$17</f>
        <v>#DIV/0!</v>
      </c>
      <c r="L348" s="268" t="e">
        <f t="shared" si="96"/>
        <v>#DIV/0!</v>
      </c>
      <c r="M348" s="268" t="e">
        <f t="shared" si="97"/>
        <v>#DIV/0!</v>
      </c>
      <c r="N348" s="268" t="e">
        <f t="shared" si="98"/>
        <v>#DIV/0!</v>
      </c>
      <c r="O348" s="268" t="e">
        <f t="shared" si="99"/>
        <v>#DIV/0!</v>
      </c>
      <c r="P348" s="268" t="e">
        <f t="shared" si="90"/>
        <v>#DIV/0!</v>
      </c>
      <c r="Q348" s="268" t="e">
        <f t="shared" si="100"/>
        <v>#DIV/0!</v>
      </c>
      <c r="R348" s="268" t="e">
        <f t="shared" si="91"/>
        <v>#DIV/0!</v>
      </c>
      <c r="S348" s="268" t="e">
        <f t="shared" si="101"/>
        <v>#DIV/0!</v>
      </c>
      <c r="T348" s="268" t="e">
        <f t="shared" si="92"/>
        <v>#DIV/0!</v>
      </c>
      <c r="U348" s="268" t="e">
        <f t="shared" si="102"/>
        <v>#DIV/0!</v>
      </c>
      <c r="V348" s="269" t="e">
        <f t="shared" si="93"/>
        <v>#DIV/0!</v>
      </c>
      <c r="W348" s="270" t="e">
        <f t="shared" si="94"/>
        <v>#DIV/0!</v>
      </c>
      <c r="X348" s="270" t="e">
        <f t="shared" si="95"/>
        <v>#DIV/0!</v>
      </c>
      <c r="Y348" s="270" t="e">
        <f t="shared" si="103"/>
        <v>#DIV/0!</v>
      </c>
    </row>
    <row r="349" spans="1:25" ht="25.5" customHeight="1">
      <c r="A349" s="267">
        <v>240</v>
      </c>
      <c r="B349" s="212"/>
      <c r="C349" s="212"/>
      <c r="D349" s="268" t="e">
        <f>'2. Outdoor DSLAM'!H243</f>
        <v>#DIV/0!</v>
      </c>
      <c r="E349" s="268" t="e">
        <f>D349*'6. WEIGHT PER PRODUCT '!$C$11</f>
        <v>#DIV/0!</v>
      </c>
      <c r="F349" s="268" t="e">
        <f>D349*'6. WEIGHT PER PRODUCT '!$C$12</f>
        <v>#DIV/0!</v>
      </c>
      <c r="G349" s="268" t="e">
        <f>D349*'6. WEIGHT PER PRODUCT '!$C$13</f>
        <v>#DIV/0!</v>
      </c>
      <c r="H349" s="268" t="e">
        <f>D349*'6. WEIGHT PER PRODUCT '!$C$14</f>
        <v>#DIV/0!</v>
      </c>
      <c r="I349" s="268" t="e">
        <f>D349*'6. WEIGHT PER PRODUCT '!$C$15</f>
        <v>#DIV/0!</v>
      </c>
      <c r="J349" s="268" t="e">
        <f>D349*'6. WEIGHT PER PRODUCT '!$C$16</f>
        <v>#DIV/0!</v>
      </c>
      <c r="K349" s="268" t="e">
        <f>D349*'6. WEIGHT PER PRODUCT '!$C$17</f>
        <v>#DIV/0!</v>
      </c>
      <c r="L349" s="268" t="e">
        <f t="shared" si="96"/>
        <v>#DIV/0!</v>
      </c>
      <c r="M349" s="268" t="e">
        <f t="shared" si="97"/>
        <v>#DIV/0!</v>
      </c>
      <c r="N349" s="268" t="e">
        <f t="shared" si="98"/>
        <v>#DIV/0!</v>
      </c>
      <c r="O349" s="268" t="e">
        <f t="shared" si="99"/>
        <v>#DIV/0!</v>
      </c>
      <c r="P349" s="268" t="e">
        <f t="shared" si="90"/>
        <v>#DIV/0!</v>
      </c>
      <c r="Q349" s="268" t="e">
        <f t="shared" si="100"/>
        <v>#DIV/0!</v>
      </c>
      <c r="R349" s="268" t="e">
        <f t="shared" si="91"/>
        <v>#DIV/0!</v>
      </c>
      <c r="S349" s="268" t="e">
        <f t="shared" si="101"/>
        <v>#DIV/0!</v>
      </c>
      <c r="T349" s="268" t="e">
        <f t="shared" si="92"/>
        <v>#DIV/0!</v>
      </c>
      <c r="U349" s="268" t="e">
        <f t="shared" si="102"/>
        <v>#DIV/0!</v>
      </c>
      <c r="V349" s="269" t="e">
        <f t="shared" si="93"/>
        <v>#DIV/0!</v>
      </c>
      <c r="W349" s="270" t="e">
        <f t="shared" si="94"/>
        <v>#DIV/0!</v>
      </c>
      <c r="X349" s="270" t="e">
        <f t="shared" si="95"/>
        <v>#DIV/0!</v>
      </c>
      <c r="Y349" s="270" t="e">
        <f t="shared" si="103"/>
        <v>#DIV/0!</v>
      </c>
    </row>
    <row r="350" spans="1:25" ht="25.5" customHeight="1">
      <c r="A350" s="267">
        <v>241</v>
      </c>
      <c r="B350" s="212"/>
      <c r="C350" s="212"/>
      <c r="D350" s="268" t="e">
        <f>'2. Outdoor DSLAM'!H244</f>
        <v>#DIV/0!</v>
      </c>
      <c r="E350" s="268" t="e">
        <f>D350*'6. WEIGHT PER PRODUCT '!$C$11</f>
        <v>#DIV/0!</v>
      </c>
      <c r="F350" s="268" t="e">
        <f>D350*'6. WEIGHT PER PRODUCT '!$C$12</f>
        <v>#DIV/0!</v>
      </c>
      <c r="G350" s="268" t="e">
        <f>D350*'6. WEIGHT PER PRODUCT '!$C$13</f>
        <v>#DIV/0!</v>
      </c>
      <c r="H350" s="268" t="e">
        <f>D350*'6. WEIGHT PER PRODUCT '!$C$14</f>
        <v>#DIV/0!</v>
      </c>
      <c r="I350" s="268" t="e">
        <f>D350*'6. WEIGHT PER PRODUCT '!$C$15</f>
        <v>#DIV/0!</v>
      </c>
      <c r="J350" s="268" t="e">
        <f>D350*'6. WEIGHT PER PRODUCT '!$C$16</f>
        <v>#DIV/0!</v>
      </c>
      <c r="K350" s="268" t="e">
        <f>D350*'6. WEIGHT PER PRODUCT '!$C$17</f>
        <v>#DIV/0!</v>
      </c>
      <c r="L350" s="268" t="e">
        <f t="shared" si="96"/>
        <v>#DIV/0!</v>
      </c>
      <c r="M350" s="268" t="e">
        <f t="shared" si="97"/>
        <v>#DIV/0!</v>
      </c>
      <c r="N350" s="268" t="e">
        <f t="shared" si="98"/>
        <v>#DIV/0!</v>
      </c>
      <c r="O350" s="268" t="e">
        <f t="shared" si="99"/>
        <v>#DIV/0!</v>
      </c>
      <c r="P350" s="268" t="e">
        <f t="shared" si="90"/>
        <v>#DIV/0!</v>
      </c>
      <c r="Q350" s="268" t="e">
        <f t="shared" si="100"/>
        <v>#DIV/0!</v>
      </c>
      <c r="R350" s="268" t="e">
        <f t="shared" si="91"/>
        <v>#DIV/0!</v>
      </c>
      <c r="S350" s="268" t="e">
        <f t="shared" si="101"/>
        <v>#DIV/0!</v>
      </c>
      <c r="T350" s="268" t="e">
        <f t="shared" si="92"/>
        <v>#DIV/0!</v>
      </c>
      <c r="U350" s="268" t="e">
        <f t="shared" si="102"/>
        <v>#DIV/0!</v>
      </c>
      <c r="V350" s="269" t="e">
        <f t="shared" si="93"/>
        <v>#DIV/0!</v>
      </c>
      <c r="W350" s="270" t="e">
        <f t="shared" si="94"/>
        <v>#DIV/0!</v>
      </c>
      <c r="X350" s="270" t="e">
        <f t="shared" si="95"/>
        <v>#DIV/0!</v>
      </c>
      <c r="Y350" s="270" t="e">
        <f t="shared" si="103"/>
        <v>#DIV/0!</v>
      </c>
    </row>
    <row r="351" spans="1:25" ht="25.5" customHeight="1">
      <c r="A351" s="267">
        <v>242</v>
      </c>
      <c r="B351" s="212"/>
      <c r="C351" s="212"/>
      <c r="D351" s="268" t="e">
        <f>'2. Outdoor DSLAM'!H245</f>
        <v>#DIV/0!</v>
      </c>
      <c r="E351" s="268" t="e">
        <f>D351*'6. WEIGHT PER PRODUCT '!$C$11</f>
        <v>#DIV/0!</v>
      </c>
      <c r="F351" s="268" t="e">
        <f>D351*'6. WEIGHT PER PRODUCT '!$C$12</f>
        <v>#DIV/0!</v>
      </c>
      <c r="G351" s="268" t="e">
        <f>D351*'6. WEIGHT PER PRODUCT '!$C$13</f>
        <v>#DIV/0!</v>
      </c>
      <c r="H351" s="268" t="e">
        <f>D351*'6. WEIGHT PER PRODUCT '!$C$14</f>
        <v>#DIV/0!</v>
      </c>
      <c r="I351" s="268" t="e">
        <f>D351*'6. WEIGHT PER PRODUCT '!$C$15</f>
        <v>#DIV/0!</v>
      </c>
      <c r="J351" s="268" t="e">
        <f>D351*'6. WEIGHT PER PRODUCT '!$C$16</f>
        <v>#DIV/0!</v>
      </c>
      <c r="K351" s="268" t="e">
        <f>D351*'6. WEIGHT PER PRODUCT '!$C$17</f>
        <v>#DIV/0!</v>
      </c>
      <c r="L351" s="268" t="e">
        <f t="shared" si="96"/>
        <v>#DIV/0!</v>
      </c>
      <c r="M351" s="268" t="e">
        <f t="shared" si="97"/>
        <v>#DIV/0!</v>
      </c>
      <c r="N351" s="268" t="e">
        <f t="shared" si="98"/>
        <v>#DIV/0!</v>
      </c>
      <c r="O351" s="268" t="e">
        <f t="shared" si="99"/>
        <v>#DIV/0!</v>
      </c>
      <c r="P351" s="268" t="e">
        <f t="shared" si="90"/>
        <v>#DIV/0!</v>
      </c>
      <c r="Q351" s="268" t="e">
        <f t="shared" si="100"/>
        <v>#DIV/0!</v>
      </c>
      <c r="R351" s="268" t="e">
        <f t="shared" si="91"/>
        <v>#DIV/0!</v>
      </c>
      <c r="S351" s="268" t="e">
        <f t="shared" si="101"/>
        <v>#DIV/0!</v>
      </c>
      <c r="T351" s="268" t="e">
        <f t="shared" si="92"/>
        <v>#DIV/0!</v>
      </c>
      <c r="U351" s="268" t="e">
        <f t="shared" si="102"/>
        <v>#DIV/0!</v>
      </c>
      <c r="V351" s="269" t="e">
        <f t="shared" si="93"/>
        <v>#DIV/0!</v>
      </c>
      <c r="W351" s="270" t="e">
        <f t="shared" si="94"/>
        <v>#DIV/0!</v>
      </c>
      <c r="X351" s="270" t="e">
        <f t="shared" si="95"/>
        <v>#DIV/0!</v>
      </c>
      <c r="Y351" s="270" t="e">
        <f t="shared" si="103"/>
        <v>#DIV/0!</v>
      </c>
    </row>
    <row r="352" spans="1:25" ht="25.5" customHeight="1">
      <c r="A352" s="267">
        <v>243</v>
      </c>
      <c r="B352" s="212"/>
      <c r="C352" s="212"/>
      <c r="D352" s="268" t="e">
        <f>'2. Outdoor DSLAM'!H246</f>
        <v>#DIV/0!</v>
      </c>
      <c r="E352" s="268" t="e">
        <f>D352*'6. WEIGHT PER PRODUCT '!$C$11</f>
        <v>#DIV/0!</v>
      </c>
      <c r="F352" s="268" t="e">
        <f>D352*'6. WEIGHT PER PRODUCT '!$C$12</f>
        <v>#DIV/0!</v>
      </c>
      <c r="G352" s="268" t="e">
        <f>D352*'6. WEIGHT PER PRODUCT '!$C$13</f>
        <v>#DIV/0!</v>
      </c>
      <c r="H352" s="268" t="e">
        <f>D352*'6. WEIGHT PER PRODUCT '!$C$14</f>
        <v>#DIV/0!</v>
      </c>
      <c r="I352" s="268" t="e">
        <f>D352*'6. WEIGHT PER PRODUCT '!$C$15</f>
        <v>#DIV/0!</v>
      </c>
      <c r="J352" s="268" t="e">
        <f>D352*'6. WEIGHT PER PRODUCT '!$C$16</f>
        <v>#DIV/0!</v>
      </c>
      <c r="K352" s="268" t="e">
        <f>D352*'6. WEIGHT PER PRODUCT '!$C$17</f>
        <v>#DIV/0!</v>
      </c>
      <c r="L352" s="268" t="e">
        <f t="shared" si="96"/>
        <v>#DIV/0!</v>
      </c>
      <c r="M352" s="268" t="e">
        <f t="shared" si="97"/>
        <v>#DIV/0!</v>
      </c>
      <c r="N352" s="268" t="e">
        <f t="shared" si="98"/>
        <v>#DIV/0!</v>
      </c>
      <c r="O352" s="268" t="e">
        <f t="shared" si="99"/>
        <v>#DIV/0!</v>
      </c>
      <c r="P352" s="268" t="e">
        <f t="shared" si="90"/>
        <v>#DIV/0!</v>
      </c>
      <c r="Q352" s="268" t="e">
        <f t="shared" si="100"/>
        <v>#DIV/0!</v>
      </c>
      <c r="R352" s="268" t="e">
        <f t="shared" si="91"/>
        <v>#DIV/0!</v>
      </c>
      <c r="S352" s="268" t="e">
        <f t="shared" si="101"/>
        <v>#DIV/0!</v>
      </c>
      <c r="T352" s="268" t="e">
        <f t="shared" si="92"/>
        <v>#DIV/0!</v>
      </c>
      <c r="U352" s="268" t="e">
        <f t="shared" si="102"/>
        <v>#DIV/0!</v>
      </c>
      <c r="V352" s="269" t="e">
        <f t="shared" si="93"/>
        <v>#DIV/0!</v>
      </c>
      <c r="W352" s="270" t="e">
        <f t="shared" si="94"/>
        <v>#DIV/0!</v>
      </c>
      <c r="X352" s="270" t="e">
        <f t="shared" si="95"/>
        <v>#DIV/0!</v>
      </c>
      <c r="Y352" s="270" t="e">
        <f t="shared" si="103"/>
        <v>#DIV/0!</v>
      </c>
    </row>
    <row r="353" spans="1:25" ht="25.5" customHeight="1">
      <c r="A353" s="267">
        <v>244</v>
      </c>
      <c r="B353" s="212"/>
      <c r="C353" s="212"/>
      <c r="D353" s="268" t="e">
        <f>'2. Outdoor DSLAM'!H247</f>
        <v>#DIV/0!</v>
      </c>
      <c r="E353" s="268" t="e">
        <f>D353*'6. WEIGHT PER PRODUCT '!$C$11</f>
        <v>#DIV/0!</v>
      </c>
      <c r="F353" s="268" t="e">
        <f>D353*'6. WEIGHT PER PRODUCT '!$C$12</f>
        <v>#DIV/0!</v>
      </c>
      <c r="G353" s="268" t="e">
        <f>D353*'6. WEIGHT PER PRODUCT '!$C$13</f>
        <v>#DIV/0!</v>
      </c>
      <c r="H353" s="268" t="e">
        <f>D353*'6. WEIGHT PER PRODUCT '!$C$14</f>
        <v>#DIV/0!</v>
      </c>
      <c r="I353" s="268" t="e">
        <f>D353*'6. WEIGHT PER PRODUCT '!$C$15</f>
        <v>#DIV/0!</v>
      </c>
      <c r="J353" s="268" t="e">
        <f>D353*'6. WEIGHT PER PRODUCT '!$C$16</f>
        <v>#DIV/0!</v>
      </c>
      <c r="K353" s="268" t="e">
        <f>D353*'6. WEIGHT PER PRODUCT '!$C$17</f>
        <v>#DIV/0!</v>
      </c>
      <c r="L353" s="268" t="e">
        <f t="shared" si="96"/>
        <v>#DIV/0!</v>
      </c>
      <c r="M353" s="268" t="e">
        <f t="shared" si="97"/>
        <v>#DIV/0!</v>
      </c>
      <c r="N353" s="268" t="e">
        <f t="shared" si="98"/>
        <v>#DIV/0!</v>
      </c>
      <c r="O353" s="268" t="e">
        <f t="shared" si="99"/>
        <v>#DIV/0!</v>
      </c>
      <c r="P353" s="268" t="e">
        <f t="shared" si="90"/>
        <v>#DIV/0!</v>
      </c>
      <c r="Q353" s="268" t="e">
        <f t="shared" si="100"/>
        <v>#DIV/0!</v>
      </c>
      <c r="R353" s="268" t="e">
        <f t="shared" si="91"/>
        <v>#DIV/0!</v>
      </c>
      <c r="S353" s="268" t="e">
        <f t="shared" si="101"/>
        <v>#DIV/0!</v>
      </c>
      <c r="T353" s="268" t="e">
        <f t="shared" si="92"/>
        <v>#DIV/0!</v>
      </c>
      <c r="U353" s="268" t="e">
        <f t="shared" si="102"/>
        <v>#DIV/0!</v>
      </c>
      <c r="V353" s="269" t="e">
        <f t="shared" si="93"/>
        <v>#DIV/0!</v>
      </c>
      <c r="W353" s="270" t="e">
        <f t="shared" si="94"/>
        <v>#DIV/0!</v>
      </c>
      <c r="X353" s="270" t="e">
        <f t="shared" si="95"/>
        <v>#DIV/0!</v>
      </c>
      <c r="Y353" s="270" t="e">
        <f t="shared" si="103"/>
        <v>#DIV/0!</v>
      </c>
    </row>
    <row r="354" spans="1:25" ht="25.5" customHeight="1">
      <c r="A354" s="267">
        <v>245</v>
      </c>
      <c r="B354" s="212"/>
      <c r="C354" s="212"/>
      <c r="D354" s="268" t="e">
        <f>'2. Outdoor DSLAM'!H248</f>
        <v>#DIV/0!</v>
      </c>
      <c r="E354" s="268" t="e">
        <f>D354*'6. WEIGHT PER PRODUCT '!$C$11</f>
        <v>#DIV/0!</v>
      </c>
      <c r="F354" s="268" t="e">
        <f>D354*'6. WEIGHT PER PRODUCT '!$C$12</f>
        <v>#DIV/0!</v>
      </c>
      <c r="G354" s="268" t="e">
        <f>D354*'6. WEIGHT PER PRODUCT '!$C$13</f>
        <v>#DIV/0!</v>
      </c>
      <c r="H354" s="268" t="e">
        <f>D354*'6. WEIGHT PER PRODUCT '!$C$14</f>
        <v>#DIV/0!</v>
      </c>
      <c r="I354" s="268" t="e">
        <f>D354*'6. WEIGHT PER PRODUCT '!$C$15</f>
        <v>#DIV/0!</v>
      </c>
      <c r="J354" s="268" t="e">
        <f>D354*'6. WEIGHT PER PRODUCT '!$C$16</f>
        <v>#DIV/0!</v>
      </c>
      <c r="K354" s="268" t="e">
        <f>D354*'6. WEIGHT PER PRODUCT '!$C$17</f>
        <v>#DIV/0!</v>
      </c>
      <c r="L354" s="268" t="e">
        <f t="shared" si="96"/>
        <v>#DIV/0!</v>
      </c>
      <c r="M354" s="268" t="e">
        <f t="shared" si="97"/>
        <v>#DIV/0!</v>
      </c>
      <c r="N354" s="268" t="e">
        <f t="shared" si="98"/>
        <v>#DIV/0!</v>
      </c>
      <c r="O354" s="268" t="e">
        <f t="shared" si="99"/>
        <v>#DIV/0!</v>
      </c>
      <c r="P354" s="268" t="e">
        <f t="shared" si="90"/>
        <v>#DIV/0!</v>
      </c>
      <c r="Q354" s="268" t="e">
        <f t="shared" si="100"/>
        <v>#DIV/0!</v>
      </c>
      <c r="R354" s="268" t="e">
        <f t="shared" si="91"/>
        <v>#DIV/0!</v>
      </c>
      <c r="S354" s="268" t="e">
        <f t="shared" si="101"/>
        <v>#DIV/0!</v>
      </c>
      <c r="T354" s="268" t="e">
        <f t="shared" si="92"/>
        <v>#DIV/0!</v>
      </c>
      <c r="U354" s="268" t="e">
        <f t="shared" si="102"/>
        <v>#DIV/0!</v>
      </c>
      <c r="V354" s="269" t="e">
        <f t="shared" si="93"/>
        <v>#DIV/0!</v>
      </c>
      <c r="W354" s="270" t="e">
        <f t="shared" si="94"/>
        <v>#DIV/0!</v>
      </c>
      <c r="X354" s="270" t="e">
        <f t="shared" si="95"/>
        <v>#DIV/0!</v>
      </c>
      <c r="Y354" s="270" t="e">
        <f t="shared" si="103"/>
        <v>#DIV/0!</v>
      </c>
    </row>
    <row r="355" spans="1:25" ht="25.5" customHeight="1">
      <c r="A355" s="267">
        <v>246</v>
      </c>
      <c r="B355" s="212"/>
      <c r="C355" s="212"/>
      <c r="D355" s="268" t="e">
        <f>'2. Outdoor DSLAM'!H249</f>
        <v>#DIV/0!</v>
      </c>
      <c r="E355" s="268" t="e">
        <f>D355*'6. WEIGHT PER PRODUCT '!$C$11</f>
        <v>#DIV/0!</v>
      </c>
      <c r="F355" s="268" t="e">
        <f>D355*'6. WEIGHT PER PRODUCT '!$C$12</f>
        <v>#DIV/0!</v>
      </c>
      <c r="G355" s="268" t="e">
        <f>D355*'6. WEIGHT PER PRODUCT '!$C$13</f>
        <v>#DIV/0!</v>
      </c>
      <c r="H355" s="268" t="e">
        <f>D355*'6. WEIGHT PER PRODUCT '!$C$14</f>
        <v>#DIV/0!</v>
      </c>
      <c r="I355" s="268" t="e">
        <f>D355*'6. WEIGHT PER PRODUCT '!$C$15</f>
        <v>#DIV/0!</v>
      </c>
      <c r="J355" s="268" t="e">
        <f>D355*'6. WEIGHT PER PRODUCT '!$C$16</f>
        <v>#DIV/0!</v>
      </c>
      <c r="K355" s="268" t="e">
        <f>D355*'6. WEIGHT PER PRODUCT '!$C$17</f>
        <v>#DIV/0!</v>
      </c>
      <c r="L355" s="268" t="e">
        <f t="shared" si="96"/>
        <v>#DIV/0!</v>
      </c>
      <c r="M355" s="268" t="e">
        <f t="shared" si="97"/>
        <v>#DIV/0!</v>
      </c>
      <c r="N355" s="268" t="e">
        <f t="shared" si="98"/>
        <v>#DIV/0!</v>
      </c>
      <c r="O355" s="268" t="e">
        <f t="shared" si="99"/>
        <v>#DIV/0!</v>
      </c>
      <c r="P355" s="268" t="e">
        <f t="shared" si="90"/>
        <v>#DIV/0!</v>
      </c>
      <c r="Q355" s="268" t="e">
        <f t="shared" si="100"/>
        <v>#DIV/0!</v>
      </c>
      <c r="R355" s="268" t="e">
        <f t="shared" si="91"/>
        <v>#DIV/0!</v>
      </c>
      <c r="S355" s="268" t="e">
        <f t="shared" si="101"/>
        <v>#DIV/0!</v>
      </c>
      <c r="T355" s="268" t="e">
        <f t="shared" si="92"/>
        <v>#DIV/0!</v>
      </c>
      <c r="U355" s="268" t="e">
        <f t="shared" si="102"/>
        <v>#DIV/0!</v>
      </c>
      <c r="V355" s="269" t="e">
        <f t="shared" si="93"/>
        <v>#DIV/0!</v>
      </c>
      <c r="W355" s="270" t="e">
        <f t="shared" si="94"/>
        <v>#DIV/0!</v>
      </c>
      <c r="X355" s="270" t="e">
        <f t="shared" si="95"/>
        <v>#DIV/0!</v>
      </c>
      <c r="Y355" s="270" t="e">
        <f t="shared" si="103"/>
        <v>#DIV/0!</v>
      </c>
    </row>
    <row r="356" spans="1:25" ht="25.5" customHeight="1">
      <c r="A356" s="267">
        <v>247</v>
      </c>
      <c r="B356" s="212"/>
      <c r="C356" s="212"/>
      <c r="D356" s="268" t="e">
        <f>'2. Outdoor DSLAM'!H250</f>
        <v>#DIV/0!</v>
      </c>
      <c r="E356" s="268" t="e">
        <f>D356*'6. WEIGHT PER PRODUCT '!$C$11</f>
        <v>#DIV/0!</v>
      </c>
      <c r="F356" s="268" t="e">
        <f>D356*'6. WEIGHT PER PRODUCT '!$C$12</f>
        <v>#DIV/0!</v>
      </c>
      <c r="G356" s="268" t="e">
        <f>D356*'6. WEIGHT PER PRODUCT '!$C$13</f>
        <v>#DIV/0!</v>
      </c>
      <c r="H356" s="268" t="e">
        <f>D356*'6. WEIGHT PER PRODUCT '!$C$14</f>
        <v>#DIV/0!</v>
      </c>
      <c r="I356" s="268" t="e">
        <f>D356*'6. WEIGHT PER PRODUCT '!$C$15</f>
        <v>#DIV/0!</v>
      </c>
      <c r="J356" s="268" t="e">
        <f>D356*'6. WEIGHT PER PRODUCT '!$C$16</f>
        <v>#DIV/0!</v>
      </c>
      <c r="K356" s="268" t="e">
        <f>D356*'6. WEIGHT PER PRODUCT '!$C$17</f>
        <v>#DIV/0!</v>
      </c>
      <c r="L356" s="268" t="e">
        <f t="shared" si="96"/>
        <v>#DIV/0!</v>
      </c>
      <c r="M356" s="268" t="e">
        <f t="shared" si="97"/>
        <v>#DIV/0!</v>
      </c>
      <c r="N356" s="268" t="e">
        <f t="shared" si="98"/>
        <v>#DIV/0!</v>
      </c>
      <c r="O356" s="268" t="e">
        <f t="shared" si="99"/>
        <v>#DIV/0!</v>
      </c>
      <c r="P356" s="268" t="e">
        <f t="shared" si="90"/>
        <v>#DIV/0!</v>
      </c>
      <c r="Q356" s="268" t="e">
        <f t="shared" si="100"/>
        <v>#DIV/0!</v>
      </c>
      <c r="R356" s="268" t="e">
        <f t="shared" si="91"/>
        <v>#DIV/0!</v>
      </c>
      <c r="S356" s="268" t="e">
        <f t="shared" si="101"/>
        <v>#DIV/0!</v>
      </c>
      <c r="T356" s="268" t="e">
        <f t="shared" si="92"/>
        <v>#DIV/0!</v>
      </c>
      <c r="U356" s="268" t="e">
        <f t="shared" si="102"/>
        <v>#DIV/0!</v>
      </c>
      <c r="V356" s="269" t="e">
        <f t="shared" si="93"/>
        <v>#DIV/0!</v>
      </c>
      <c r="W356" s="270" t="e">
        <f t="shared" si="94"/>
        <v>#DIV/0!</v>
      </c>
      <c r="X356" s="270" t="e">
        <f t="shared" si="95"/>
        <v>#DIV/0!</v>
      </c>
      <c r="Y356" s="270" t="e">
        <f t="shared" si="103"/>
        <v>#DIV/0!</v>
      </c>
    </row>
    <row r="357" spans="1:25" ht="25.5" customHeight="1">
      <c r="A357" s="267">
        <v>248</v>
      </c>
      <c r="B357" s="212"/>
      <c r="C357" s="212"/>
      <c r="D357" s="268" t="e">
        <f>'2. Outdoor DSLAM'!H251</f>
        <v>#DIV/0!</v>
      </c>
      <c r="E357" s="268" t="e">
        <f>D357*'6. WEIGHT PER PRODUCT '!$C$11</f>
        <v>#DIV/0!</v>
      </c>
      <c r="F357" s="268" t="e">
        <f>D357*'6. WEIGHT PER PRODUCT '!$C$12</f>
        <v>#DIV/0!</v>
      </c>
      <c r="G357" s="268" t="e">
        <f>D357*'6. WEIGHT PER PRODUCT '!$C$13</f>
        <v>#DIV/0!</v>
      </c>
      <c r="H357" s="268" t="e">
        <f>D357*'6. WEIGHT PER PRODUCT '!$C$14</f>
        <v>#DIV/0!</v>
      </c>
      <c r="I357" s="268" t="e">
        <f>D357*'6. WEIGHT PER PRODUCT '!$C$15</f>
        <v>#DIV/0!</v>
      </c>
      <c r="J357" s="268" t="e">
        <f>D357*'6. WEIGHT PER PRODUCT '!$C$16</f>
        <v>#DIV/0!</v>
      </c>
      <c r="K357" s="268" t="e">
        <f>D357*'6. WEIGHT PER PRODUCT '!$C$17</f>
        <v>#DIV/0!</v>
      </c>
      <c r="L357" s="268" t="e">
        <f t="shared" si="96"/>
        <v>#DIV/0!</v>
      </c>
      <c r="M357" s="268" t="e">
        <f t="shared" si="97"/>
        <v>#DIV/0!</v>
      </c>
      <c r="N357" s="268" t="e">
        <f t="shared" si="98"/>
        <v>#DIV/0!</v>
      </c>
      <c r="O357" s="268" t="e">
        <f t="shared" si="99"/>
        <v>#DIV/0!</v>
      </c>
      <c r="P357" s="268" t="e">
        <f t="shared" si="90"/>
        <v>#DIV/0!</v>
      </c>
      <c r="Q357" s="268" t="e">
        <f t="shared" si="100"/>
        <v>#DIV/0!</v>
      </c>
      <c r="R357" s="268" t="e">
        <f t="shared" si="91"/>
        <v>#DIV/0!</v>
      </c>
      <c r="S357" s="268" t="e">
        <f t="shared" si="101"/>
        <v>#DIV/0!</v>
      </c>
      <c r="T357" s="268" t="e">
        <f t="shared" si="92"/>
        <v>#DIV/0!</v>
      </c>
      <c r="U357" s="268" t="e">
        <f t="shared" si="102"/>
        <v>#DIV/0!</v>
      </c>
      <c r="V357" s="269" t="e">
        <f t="shared" si="93"/>
        <v>#DIV/0!</v>
      </c>
      <c r="W357" s="270" t="e">
        <f t="shared" si="94"/>
        <v>#DIV/0!</v>
      </c>
      <c r="X357" s="270" t="e">
        <f t="shared" si="95"/>
        <v>#DIV/0!</v>
      </c>
      <c r="Y357" s="270" t="e">
        <f t="shared" si="103"/>
        <v>#DIV/0!</v>
      </c>
    </row>
    <row r="358" spans="1:25" ht="25.5" customHeight="1">
      <c r="A358" s="267">
        <v>249</v>
      </c>
      <c r="B358" s="212"/>
      <c r="C358" s="212"/>
      <c r="D358" s="268" t="e">
        <f>'2. Outdoor DSLAM'!H252</f>
        <v>#DIV/0!</v>
      </c>
      <c r="E358" s="268" t="e">
        <f>D358*'6. WEIGHT PER PRODUCT '!$C$11</f>
        <v>#DIV/0!</v>
      </c>
      <c r="F358" s="268" t="e">
        <f>D358*'6. WEIGHT PER PRODUCT '!$C$12</f>
        <v>#DIV/0!</v>
      </c>
      <c r="G358" s="268" t="e">
        <f>D358*'6. WEIGHT PER PRODUCT '!$C$13</f>
        <v>#DIV/0!</v>
      </c>
      <c r="H358" s="268" t="e">
        <f>D358*'6. WEIGHT PER PRODUCT '!$C$14</f>
        <v>#DIV/0!</v>
      </c>
      <c r="I358" s="268" t="e">
        <f>D358*'6. WEIGHT PER PRODUCT '!$C$15</f>
        <v>#DIV/0!</v>
      </c>
      <c r="J358" s="268" t="e">
        <f>D358*'6. WEIGHT PER PRODUCT '!$C$16</f>
        <v>#DIV/0!</v>
      </c>
      <c r="K358" s="268" t="e">
        <f>D358*'6. WEIGHT PER PRODUCT '!$C$17</f>
        <v>#DIV/0!</v>
      </c>
      <c r="L358" s="268" t="e">
        <f t="shared" si="96"/>
        <v>#DIV/0!</v>
      </c>
      <c r="M358" s="268" t="e">
        <f t="shared" si="97"/>
        <v>#DIV/0!</v>
      </c>
      <c r="N358" s="268" t="e">
        <f t="shared" si="98"/>
        <v>#DIV/0!</v>
      </c>
      <c r="O358" s="268" t="e">
        <f t="shared" si="99"/>
        <v>#DIV/0!</v>
      </c>
      <c r="P358" s="268" t="e">
        <f t="shared" si="90"/>
        <v>#DIV/0!</v>
      </c>
      <c r="Q358" s="268" t="e">
        <f t="shared" si="100"/>
        <v>#DIV/0!</v>
      </c>
      <c r="R358" s="268" t="e">
        <f t="shared" si="91"/>
        <v>#DIV/0!</v>
      </c>
      <c r="S358" s="268" t="e">
        <f t="shared" si="101"/>
        <v>#DIV/0!</v>
      </c>
      <c r="T358" s="268" t="e">
        <f t="shared" si="92"/>
        <v>#DIV/0!</v>
      </c>
      <c r="U358" s="268" t="e">
        <f t="shared" si="102"/>
        <v>#DIV/0!</v>
      </c>
      <c r="V358" s="269" t="e">
        <f t="shared" si="93"/>
        <v>#DIV/0!</v>
      </c>
      <c r="W358" s="270" t="e">
        <f t="shared" si="94"/>
        <v>#DIV/0!</v>
      </c>
      <c r="X358" s="270" t="e">
        <f t="shared" si="95"/>
        <v>#DIV/0!</v>
      </c>
      <c r="Y358" s="270" t="e">
        <f t="shared" si="103"/>
        <v>#DIV/0!</v>
      </c>
    </row>
    <row r="359" spans="1:25" ht="25.5" customHeight="1">
      <c r="A359" s="267">
        <v>250</v>
      </c>
      <c r="B359" s="212"/>
      <c r="C359" s="212"/>
      <c r="D359" s="268" t="e">
        <f>'2. Outdoor DSLAM'!H253</f>
        <v>#DIV/0!</v>
      </c>
      <c r="E359" s="268" t="e">
        <f>D359*'6. WEIGHT PER PRODUCT '!$C$11</f>
        <v>#DIV/0!</v>
      </c>
      <c r="F359" s="268" t="e">
        <f>D359*'6. WEIGHT PER PRODUCT '!$C$12</f>
        <v>#DIV/0!</v>
      </c>
      <c r="G359" s="268" t="e">
        <f>D359*'6. WEIGHT PER PRODUCT '!$C$13</f>
        <v>#DIV/0!</v>
      </c>
      <c r="H359" s="268" t="e">
        <f>D359*'6. WEIGHT PER PRODUCT '!$C$14</f>
        <v>#DIV/0!</v>
      </c>
      <c r="I359" s="268" t="e">
        <f>D359*'6. WEIGHT PER PRODUCT '!$C$15</f>
        <v>#DIV/0!</v>
      </c>
      <c r="J359" s="268" t="e">
        <f>D359*'6. WEIGHT PER PRODUCT '!$C$16</f>
        <v>#DIV/0!</v>
      </c>
      <c r="K359" s="268" t="e">
        <f>D359*'6. WEIGHT PER PRODUCT '!$C$17</f>
        <v>#DIV/0!</v>
      </c>
      <c r="L359" s="268" t="e">
        <f t="shared" si="96"/>
        <v>#DIV/0!</v>
      </c>
      <c r="M359" s="268" t="e">
        <f t="shared" si="97"/>
        <v>#DIV/0!</v>
      </c>
      <c r="N359" s="268" t="e">
        <f t="shared" si="98"/>
        <v>#DIV/0!</v>
      </c>
      <c r="O359" s="268" t="e">
        <f t="shared" si="99"/>
        <v>#DIV/0!</v>
      </c>
      <c r="P359" s="268" t="e">
        <f t="shared" si="90"/>
        <v>#DIV/0!</v>
      </c>
      <c r="Q359" s="268" t="e">
        <f t="shared" si="100"/>
        <v>#DIV/0!</v>
      </c>
      <c r="R359" s="268" t="e">
        <f t="shared" si="91"/>
        <v>#DIV/0!</v>
      </c>
      <c r="S359" s="268" t="e">
        <f t="shared" si="101"/>
        <v>#DIV/0!</v>
      </c>
      <c r="T359" s="268" t="e">
        <f t="shared" si="92"/>
        <v>#DIV/0!</v>
      </c>
      <c r="U359" s="268" t="e">
        <f t="shared" si="102"/>
        <v>#DIV/0!</v>
      </c>
      <c r="V359" s="269" t="e">
        <f t="shared" si="93"/>
        <v>#DIV/0!</v>
      </c>
      <c r="W359" s="270" t="e">
        <f t="shared" si="94"/>
        <v>#DIV/0!</v>
      </c>
      <c r="X359" s="270" t="e">
        <f t="shared" si="95"/>
        <v>#DIV/0!</v>
      </c>
      <c r="Y359" s="270" t="e">
        <f t="shared" si="103"/>
        <v>#DIV/0!</v>
      </c>
    </row>
    <row r="360" spans="1:25" ht="25.5" customHeight="1">
      <c r="A360" s="267">
        <v>251</v>
      </c>
      <c r="B360" s="212"/>
      <c r="C360" s="212"/>
      <c r="D360" s="268" t="e">
        <f>'2. Outdoor DSLAM'!H254</f>
        <v>#DIV/0!</v>
      </c>
      <c r="E360" s="268" t="e">
        <f>D360*'6. WEIGHT PER PRODUCT '!$C$11</f>
        <v>#DIV/0!</v>
      </c>
      <c r="F360" s="268" t="e">
        <f>D360*'6. WEIGHT PER PRODUCT '!$C$12</f>
        <v>#DIV/0!</v>
      </c>
      <c r="G360" s="268" t="e">
        <f>D360*'6. WEIGHT PER PRODUCT '!$C$13</f>
        <v>#DIV/0!</v>
      </c>
      <c r="H360" s="268" t="e">
        <f>D360*'6. WEIGHT PER PRODUCT '!$C$14</f>
        <v>#DIV/0!</v>
      </c>
      <c r="I360" s="268" t="e">
        <f>D360*'6. WEIGHT PER PRODUCT '!$C$15</f>
        <v>#DIV/0!</v>
      </c>
      <c r="J360" s="268" t="e">
        <f>D360*'6. WEIGHT PER PRODUCT '!$C$16</f>
        <v>#DIV/0!</v>
      </c>
      <c r="K360" s="268" t="e">
        <f>D360*'6. WEIGHT PER PRODUCT '!$C$17</f>
        <v>#DIV/0!</v>
      </c>
      <c r="L360" s="268" t="e">
        <f t="shared" si="96"/>
        <v>#DIV/0!</v>
      </c>
      <c r="M360" s="268" t="e">
        <f t="shared" si="97"/>
        <v>#DIV/0!</v>
      </c>
      <c r="N360" s="268" t="e">
        <f t="shared" si="98"/>
        <v>#DIV/0!</v>
      </c>
      <c r="O360" s="268" t="e">
        <f t="shared" si="99"/>
        <v>#DIV/0!</v>
      </c>
      <c r="P360" s="268" t="e">
        <f t="shared" si="90"/>
        <v>#DIV/0!</v>
      </c>
      <c r="Q360" s="268" t="e">
        <f t="shared" si="100"/>
        <v>#DIV/0!</v>
      </c>
      <c r="R360" s="268" t="e">
        <f t="shared" si="91"/>
        <v>#DIV/0!</v>
      </c>
      <c r="S360" s="268" t="e">
        <f t="shared" si="101"/>
        <v>#DIV/0!</v>
      </c>
      <c r="T360" s="268" t="e">
        <f t="shared" si="92"/>
        <v>#DIV/0!</v>
      </c>
      <c r="U360" s="268" t="e">
        <f t="shared" si="102"/>
        <v>#DIV/0!</v>
      </c>
      <c r="V360" s="269" t="e">
        <f t="shared" si="93"/>
        <v>#DIV/0!</v>
      </c>
      <c r="W360" s="270" t="e">
        <f t="shared" si="94"/>
        <v>#DIV/0!</v>
      </c>
      <c r="X360" s="270" t="e">
        <f t="shared" si="95"/>
        <v>#DIV/0!</v>
      </c>
      <c r="Y360" s="270" t="e">
        <f t="shared" si="103"/>
        <v>#DIV/0!</v>
      </c>
    </row>
    <row r="361" spans="1:25" ht="25.5" customHeight="1">
      <c r="A361" s="267">
        <v>252</v>
      </c>
      <c r="B361" s="212"/>
      <c r="C361" s="212"/>
      <c r="D361" s="268" t="e">
        <f>'2. Outdoor DSLAM'!H255</f>
        <v>#DIV/0!</v>
      </c>
      <c r="E361" s="268" t="e">
        <f>D361*'6. WEIGHT PER PRODUCT '!$C$11</f>
        <v>#DIV/0!</v>
      </c>
      <c r="F361" s="268" t="e">
        <f>D361*'6. WEIGHT PER PRODUCT '!$C$12</f>
        <v>#DIV/0!</v>
      </c>
      <c r="G361" s="268" t="e">
        <f>D361*'6. WEIGHT PER PRODUCT '!$C$13</f>
        <v>#DIV/0!</v>
      </c>
      <c r="H361" s="268" t="e">
        <f>D361*'6. WEIGHT PER PRODUCT '!$C$14</f>
        <v>#DIV/0!</v>
      </c>
      <c r="I361" s="268" t="e">
        <f>D361*'6. WEIGHT PER PRODUCT '!$C$15</f>
        <v>#DIV/0!</v>
      </c>
      <c r="J361" s="268" t="e">
        <f>D361*'6. WEIGHT PER PRODUCT '!$C$16</f>
        <v>#DIV/0!</v>
      </c>
      <c r="K361" s="268" t="e">
        <f>D361*'6. WEIGHT PER PRODUCT '!$C$17</f>
        <v>#DIV/0!</v>
      </c>
      <c r="L361" s="268" t="e">
        <f t="shared" si="96"/>
        <v>#DIV/0!</v>
      </c>
      <c r="M361" s="268" t="e">
        <f t="shared" si="97"/>
        <v>#DIV/0!</v>
      </c>
      <c r="N361" s="268" t="e">
        <f t="shared" si="98"/>
        <v>#DIV/0!</v>
      </c>
      <c r="O361" s="268" t="e">
        <f t="shared" si="99"/>
        <v>#DIV/0!</v>
      </c>
      <c r="P361" s="268" t="e">
        <f t="shared" si="90"/>
        <v>#DIV/0!</v>
      </c>
      <c r="Q361" s="268" t="e">
        <f t="shared" si="100"/>
        <v>#DIV/0!</v>
      </c>
      <c r="R361" s="268" t="e">
        <f t="shared" si="91"/>
        <v>#DIV/0!</v>
      </c>
      <c r="S361" s="268" t="e">
        <f t="shared" si="101"/>
        <v>#DIV/0!</v>
      </c>
      <c r="T361" s="268" t="e">
        <f t="shared" si="92"/>
        <v>#DIV/0!</v>
      </c>
      <c r="U361" s="268" t="e">
        <f t="shared" si="102"/>
        <v>#DIV/0!</v>
      </c>
      <c r="V361" s="269" t="e">
        <f t="shared" si="93"/>
        <v>#DIV/0!</v>
      </c>
      <c r="W361" s="270" t="e">
        <f t="shared" si="94"/>
        <v>#DIV/0!</v>
      </c>
      <c r="X361" s="270" t="e">
        <f t="shared" si="95"/>
        <v>#DIV/0!</v>
      </c>
      <c r="Y361" s="270" t="e">
        <f t="shared" si="103"/>
        <v>#DIV/0!</v>
      </c>
    </row>
    <row r="362" spans="1:25" ht="25.5" customHeight="1">
      <c r="A362" s="267">
        <v>253</v>
      </c>
      <c r="B362" s="212"/>
      <c r="C362" s="212"/>
      <c r="D362" s="268" t="e">
        <f>'2. Outdoor DSLAM'!H256</f>
        <v>#DIV/0!</v>
      </c>
      <c r="E362" s="268" t="e">
        <f>D362*'6. WEIGHT PER PRODUCT '!$C$11</f>
        <v>#DIV/0!</v>
      </c>
      <c r="F362" s="268" t="e">
        <f>D362*'6. WEIGHT PER PRODUCT '!$C$12</f>
        <v>#DIV/0!</v>
      </c>
      <c r="G362" s="268" t="e">
        <f>D362*'6. WEIGHT PER PRODUCT '!$C$13</f>
        <v>#DIV/0!</v>
      </c>
      <c r="H362" s="268" t="e">
        <f>D362*'6. WEIGHT PER PRODUCT '!$C$14</f>
        <v>#DIV/0!</v>
      </c>
      <c r="I362" s="268" t="e">
        <f>D362*'6. WEIGHT PER PRODUCT '!$C$15</f>
        <v>#DIV/0!</v>
      </c>
      <c r="J362" s="268" t="e">
        <f>D362*'6. WEIGHT PER PRODUCT '!$C$16</f>
        <v>#DIV/0!</v>
      </c>
      <c r="K362" s="268" t="e">
        <f>D362*'6. WEIGHT PER PRODUCT '!$C$17</f>
        <v>#DIV/0!</v>
      </c>
      <c r="L362" s="268" t="e">
        <f t="shared" si="96"/>
        <v>#DIV/0!</v>
      </c>
      <c r="M362" s="268" t="e">
        <f t="shared" si="97"/>
        <v>#DIV/0!</v>
      </c>
      <c r="N362" s="268" t="e">
        <f t="shared" si="98"/>
        <v>#DIV/0!</v>
      </c>
      <c r="O362" s="268" t="e">
        <f t="shared" si="99"/>
        <v>#DIV/0!</v>
      </c>
      <c r="P362" s="268" t="e">
        <f t="shared" si="90"/>
        <v>#DIV/0!</v>
      </c>
      <c r="Q362" s="268" t="e">
        <f t="shared" si="100"/>
        <v>#DIV/0!</v>
      </c>
      <c r="R362" s="268" t="e">
        <f t="shared" si="91"/>
        <v>#DIV/0!</v>
      </c>
      <c r="S362" s="268" t="e">
        <f t="shared" si="101"/>
        <v>#DIV/0!</v>
      </c>
      <c r="T362" s="268" t="e">
        <f t="shared" si="92"/>
        <v>#DIV/0!</v>
      </c>
      <c r="U362" s="268" t="e">
        <f t="shared" si="102"/>
        <v>#DIV/0!</v>
      </c>
      <c r="V362" s="269" t="e">
        <f t="shared" si="93"/>
        <v>#DIV/0!</v>
      </c>
      <c r="W362" s="270" t="e">
        <f t="shared" si="94"/>
        <v>#DIV/0!</v>
      </c>
      <c r="X362" s="270" t="e">
        <f t="shared" si="95"/>
        <v>#DIV/0!</v>
      </c>
      <c r="Y362" s="270" t="e">
        <f t="shared" si="103"/>
        <v>#DIV/0!</v>
      </c>
    </row>
    <row r="363" spans="1:25" ht="25.5" customHeight="1">
      <c r="A363" s="267">
        <v>254</v>
      </c>
      <c r="B363" s="212"/>
      <c r="C363" s="212"/>
      <c r="D363" s="268" t="e">
        <f>'2. Outdoor DSLAM'!H257</f>
        <v>#DIV/0!</v>
      </c>
      <c r="E363" s="268" t="e">
        <f>D363*'6. WEIGHT PER PRODUCT '!$C$11</f>
        <v>#DIV/0!</v>
      </c>
      <c r="F363" s="268" t="e">
        <f>D363*'6. WEIGHT PER PRODUCT '!$C$12</f>
        <v>#DIV/0!</v>
      </c>
      <c r="G363" s="268" t="e">
        <f>D363*'6. WEIGHT PER PRODUCT '!$C$13</f>
        <v>#DIV/0!</v>
      </c>
      <c r="H363" s="268" t="e">
        <f>D363*'6. WEIGHT PER PRODUCT '!$C$14</f>
        <v>#DIV/0!</v>
      </c>
      <c r="I363" s="268" t="e">
        <f>D363*'6. WEIGHT PER PRODUCT '!$C$15</f>
        <v>#DIV/0!</v>
      </c>
      <c r="J363" s="268" t="e">
        <f>D363*'6. WEIGHT PER PRODUCT '!$C$16</f>
        <v>#DIV/0!</v>
      </c>
      <c r="K363" s="268" t="e">
        <f>D363*'6. WEIGHT PER PRODUCT '!$C$17</f>
        <v>#DIV/0!</v>
      </c>
      <c r="L363" s="268" t="e">
        <f t="shared" si="96"/>
        <v>#DIV/0!</v>
      </c>
      <c r="M363" s="268" t="e">
        <f t="shared" si="97"/>
        <v>#DIV/0!</v>
      </c>
      <c r="N363" s="268" t="e">
        <f t="shared" si="98"/>
        <v>#DIV/0!</v>
      </c>
      <c r="O363" s="268" t="e">
        <f t="shared" si="99"/>
        <v>#DIV/0!</v>
      </c>
      <c r="P363" s="268" t="e">
        <f t="shared" si="90"/>
        <v>#DIV/0!</v>
      </c>
      <c r="Q363" s="268" t="e">
        <f t="shared" si="100"/>
        <v>#DIV/0!</v>
      </c>
      <c r="R363" s="268" t="e">
        <f t="shared" si="91"/>
        <v>#DIV/0!</v>
      </c>
      <c r="S363" s="268" t="e">
        <f t="shared" si="101"/>
        <v>#DIV/0!</v>
      </c>
      <c r="T363" s="268" t="e">
        <f t="shared" si="92"/>
        <v>#DIV/0!</v>
      </c>
      <c r="U363" s="268" t="e">
        <f t="shared" si="102"/>
        <v>#DIV/0!</v>
      </c>
      <c r="V363" s="269" t="e">
        <f t="shared" si="93"/>
        <v>#DIV/0!</v>
      </c>
      <c r="W363" s="270" t="e">
        <f t="shared" si="94"/>
        <v>#DIV/0!</v>
      </c>
      <c r="X363" s="270" t="e">
        <f t="shared" si="95"/>
        <v>#DIV/0!</v>
      </c>
      <c r="Y363" s="270" t="e">
        <f t="shared" si="103"/>
        <v>#DIV/0!</v>
      </c>
    </row>
    <row r="364" spans="1:25" ht="25.5" customHeight="1">
      <c r="A364" s="267">
        <v>255</v>
      </c>
      <c r="B364" s="212"/>
      <c r="C364" s="212"/>
      <c r="D364" s="268" t="e">
        <f>'2. Outdoor DSLAM'!H258</f>
        <v>#DIV/0!</v>
      </c>
      <c r="E364" s="268" t="e">
        <f>D364*'6. WEIGHT PER PRODUCT '!$C$11</f>
        <v>#DIV/0!</v>
      </c>
      <c r="F364" s="268" t="e">
        <f>D364*'6. WEIGHT PER PRODUCT '!$C$12</f>
        <v>#DIV/0!</v>
      </c>
      <c r="G364" s="268" t="e">
        <f>D364*'6. WEIGHT PER PRODUCT '!$C$13</f>
        <v>#DIV/0!</v>
      </c>
      <c r="H364" s="268" t="e">
        <f>D364*'6. WEIGHT PER PRODUCT '!$C$14</f>
        <v>#DIV/0!</v>
      </c>
      <c r="I364" s="268" t="e">
        <f>D364*'6. WEIGHT PER PRODUCT '!$C$15</f>
        <v>#DIV/0!</v>
      </c>
      <c r="J364" s="268" t="e">
        <f>D364*'6. WEIGHT PER PRODUCT '!$C$16</f>
        <v>#DIV/0!</v>
      </c>
      <c r="K364" s="268" t="e">
        <f>D364*'6. WEIGHT PER PRODUCT '!$C$17</f>
        <v>#DIV/0!</v>
      </c>
      <c r="L364" s="268" t="e">
        <f t="shared" si="96"/>
        <v>#DIV/0!</v>
      </c>
      <c r="M364" s="268" t="e">
        <f t="shared" si="97"/>
        <v>#DIV/0!</v>
      </c>
      <c r="N364" s="268" t="e">
        <f t="shared" si="98"/>
        <v>#DIV/0!</v>
      </c>
      <c r="O364" s="268" t="e">
        <f t="shared" si="99"/>
        <v>#DIV/0!</v>
      </c>
      <c r="P364" s="268" t="e">
        <f t="shared" si="90"/>
        <v>#DIV/0!</v>
      </c>
      <c r="Q364" s="268" t="e">
        <f t="shared" si="100"/>
        <v>#DIV/0!</v>
      </c>
      <c r="R364" s="268" t="e">
        <f t="shared" si="91"/>
        <v>#DIV/0!</v>
      </c>
      <c r="S364" s="268" t="e">
        <f t="shared" si="101"/>
        <v>#DIV/0!</v>
      </c>
      <c r="T364" s="268" t="e">
        <f t="shared" si="92"/>
        <v>#DIV/0!</v>
      </c>
      <c r="U364" s="268" t="e">
        <f t="shared" si="102"/>
        <v>#DIV/0!</v>
      </c>
      <c r="V364" s="269" t="e">
        <f t="shared" si="93"/>
        <v>#DIV/0!</v>
      </c>
      <c r="W364" s="270" t="e">
        <f t="shared" si="94"/>
        <v>#DIV/0!</v>
      </c>
      <c r="X364" s="270" t="e">
        <f t="shared" si="95"/>
        <v>#DIV/0!</v>
      </c>
      <c r="Y364" s="270" t="e">
        <f t="shared" si="103"/>
        <v>#DIV/0!</v>
      </c>
    </row>
    <row r="365" spans="1:25" ht="25.5" customHeight="1">
      <c r="A365" s="267">
        <v>256</v>
      </c>
      <c r="B365" s="212"/>
      <c r="C365" s="212"/>
      <c r="D365" s="268" t="e">
        <f>'2. Outdoor DSLAM'!H259</f>
        <v>#DIV/0!</v>
      </c>
      <c r="E365" s="268" t="e">
        <f>D365*'6. WEIGHT PER PRODUCT '!$C$11</f>
        <v>#DIV/0!</v>
      </c>
      <c r="F365" s="268" t="e">
        <f>D365*'6. WEIGHT PER PRODUCT '!$C$12</f>
        <v>#DIV/0!</v>
      </c>
      <c r="G365" s="268" t="e">
        <f>D365*'6. WEIGHT PER PRODUCT '!$C$13</f>
        <v>#DIV/0!</v>
      </c>
      <c r="H365" s="268" t="e">
        <f>D365*'6. WEIGHT PER PRODUCT '!$C$14</f>
        <v>#DIV/0!</v>
      </c>
      <c r="I365" s="268" t="e">
        <f>D365*'6. WEIGHT PER PRODUCT '!$C$15</f>
        <v>#DIV/0!</v>
      </c>
      <c r="J365" s="268" t="e">
        <f>D365*'6. WEIGHT PER PRODUCT '!$C$16</f>
        <v>#DIV/0!</v>
      </c>
      <c r="K365" s="268" t="e">
        <f>D365*'6. WEIGHT PER PRODUCT '!$C$17</f>
        <v>#DIV/0!</v>
      </c>
      <c r="L365" s="268" t="e">
        <f t="shared" si="96"/>
        <v>#DIV/0!</v>
      </c>
      <c r="M365" s="268" t="e">
        <f t="shared" si="97"/>
        <v>#DIV/0!</v>
      </c>
      <c r="N365" s="268" t="e">
        <f t="shared" si="98"/>
        <v>#DIV/0!</v>
      </c>
      <c r="O365" s="268" t="e">
        <f t="shared" si="99"/>
        <v>#DIV/0!</v>
      </c>
      <c r="P365" s="268" t="e">
        <f t="shared" si="90"/>
        <v>#DIV/0!</v>
      </c>
      <c r="Q365" s="268" t="e">
        <f t="shared" si="100"/>
        <v>#DIV/0!</v>
      </c>
      <c r="R365" s="268" t="e">
        <f t="shared" si="91"/>
        <v>#DIV/0!</v>
      </c>
      <c r="S365" s="268" t="e">
        <f t="shared" si="101"/>
        <v>#DIV/0!</v>
      </c>
      <c r="T365" s="268" t="e">
        <f t="shared" si="92"/>
        <v>#DIV/0!</v>
      </c>
      <c r="U365" s="268" t="e">
        <f t="shared" si="102"/>
        <v>#DIV/0!</v>
      </c>
      <c r="V365" s="269" t="e">
        <f t="shared" si="93"/>
        <v>#DIV/0!</v>
      </c>
      <c r="W365" s="270" t="e">
        <f t="shared" si="94"/>
        <v>#DIV/0!</v>
      </c>
      <c r="X365" s="270" t="e">
        <f t="shared" si="95"/>
        <v>#DIV/0!</v>
      </c>
      <c r="Y365" s="270" t="e">
        <f t="shared" si="103"/>
        <v>#DIV/0!</v>
      </c>
    </row>
    <row r="366" spans="1:25" ht="25.5" customHeight="1">
      <c r="A366" s="267">
        <v>257</v>
      </c>
      <c r="B366" s="212"/>
      <c r="C366" s="212"/>
      <c r="D366" s="268" t="e">
        <f>'2. Outdoor DSLAM'!H260</f>
        <v>#DIV/0!</v>
      </c>
      <c r="E366" s="268" t="e">
        <f>D366*'6. WEIGHT PER PRODUCT '!$C$11</f>
        <v>#DIV/0!</v>
      </c>
      <c r="F366" s="268" t="e">
        <f>D366*'6. WEIGHT PER PRODUCT '!$C$12</f>
        <v>#DIV/0!</v>
      </c>
      <c r="G366" s="268" t="e">
        <f>D366*'6. WEIGHT PER PRODUCT '!$C$13</f>
        <v>#DIV/0!</v>
      </c>
      <c r="H366" s="268" t="e">
        <f>D366*'6. WEIGHT PER PRODUCT '!$C$14</f>
        <v>#DIV/0!</v>
      </c>
      <c r="I366" s="268" t="e">
        <f>D366*'6. WEIGHT PER PRODUCT '!$C$15</f>
        <v>#DIV/0!</v>
      </c>
      <c r="J366" s="268" t="e">
        <f>D366*'6. WEIGHT PER PRODUCT '!$C$16</f>
        <v>#DIV/0!</v>
      </c>
      <c r="K366" s="268" t="e">
        <f>D366*'6. WEIGHT PER PRODUCT '!$C$17</f>
        <v>#DIV/0!</v>
      </c>
      <c r="L366" s="268" t="e">
        <f t="shared" si="96"/>
        <v>#DIV/0!</v>
      </c>
      <c r="M366" s="268" t="e">
        <f t="shared" si="97"/>
        <v>#DIV/0!</v>
      </c>
      <c r="N366" s="268" t="e">
        <f t="shared" si="98"/>
        <v>#DIV/0!</v>
      </c>
      <c r="O366" s="268" t="e">
        <f t="shared" si="99"/>
        <v>#DIV/0!</v>
      </c>
      <c r="P366" s="268" t="e">
        <f aca="true" t="shared" si="104" ref="P366:P429">VLOOKUP(O366,$AA$4:$AB$13,2,1)</f>
        <v>#DIV/0!</v>
      </c>
      <c r="Q366" s="268" t="e">
        <f t="shared" si="100"/>
        <v>#DIV/0!</v>
      </c>
      <c r="R366" s="268" t="e">
        <f aca="true" t="shared" si="105" ref="R366:R429">IF(Q366&gt;0,VLOOKUP(Q366,$AA$4:$AB$13,2,1),0)</f>
        <v>#DIV/0!</v>
      </c>
      <c r="S366" s="268" t="e">
        <f t="shared" si="101"/>
        <v>#DIV/0!</v>
      </c>
      <c r="T366" s="268" t="e">
        <f aca="true" t="shared" si="106" ref="T366:T429">IF(S366&gt;0,VLOOKUP(S366,$AA$4:$AB$13,2,1),0)</f>
        <v>#DIV/0!</v>
      </c>
      <c r="U366" s="268" t="e">
        <f t="shared" si="102"/>
        <v>#DIV/0!</v>
      </c>
      <c r="V366" s="269" t="e">
        <f aca="true" t="shared" si="107" ref="V366:V429">VLOOKUP(P366,$AB$4:$AD$13,3,1)+VLOOKUP(P366,$AB$4:$AD$13,2,1)/$X$2</f>
        <v>#DIV/0!</v>
      </c>
      <c r="W366" s="270" t="e">
        <f aca="true" t="shared" si="108" ref="W366:W429">IF(R366=0,0,VLOOKUP(R366,$AB$4:$AD$13,3,1)+VLOOKUP(R366,$AB$4:$AD$13,2,1)/$X$2)</f>
        <v>#DIV/0!</v>
      </c>
      <c r="X366" s="270" t="e">
        <f aca="true" t="shared" si="109" ref="X366:X429">IF(T366=0,0,VLOOKUP(T366,$AB$4:$AD$13,3,1)+VLOOKUP(T366,$AB$4:$AD$13,2,1)/$X$2)</f>
        <v>#DIV/0!</v>
      </c>
      <c r="Y366" s="270" t="e">
        <f t="shared" si="103"/>
        <v>#DIV/0!</v>
      </c>
    </row>
    <row r="367" spans="1:25" ht="25.5" customHeight="1">
      <c r="A367" s="267">
        <v>258</v>
      </c>
      <c r="B367" s="212"/>
      <c r="C367" s="212"/>
      <c r="D367" s="268" t="e">
        <f>'2. Outdoor DSLAM'!H261</f>
        <v>#DIV/0!</v>
      </c>
      <c r="E367" s="268" t="e">
        <f>D367*'6. WEIGHT PER PRODUCT '!$C$11</f>
        <v>#DIV/0!</v>
      </c>
      <c r="F367" s="268" t="e">
        <f>D367*'6. WEIGHT PER PRODUCT '!$C$12</f>
        <v>#DIV/0!</v>
      </c>
      <c r="G367" s="268" t="e">
        <f>D367*'6. WEIGHT PER PRODUCT '!$C$13</f>
        <v>#DIV/0!</v>
      </c>
      <c r="H367" s="268" t="e">
        <f>D367*'6. WEIGHT PER PRODUCT '!$C$14</f>
        <v>#DIV/0!</v>
      </c>
      <c r="I367" s="268" t="e">
        <f>D367*'6. WEIGHT PER PRODUCT '!$C$15</f>
        <v>#DIV/0!</v>
      </c>
      <c r="J367" s="268" t="e">
        <f>D367*'6. WEIGHT PER PRODUCT '!$C$16</f>
        <v>#DIV/0!</v>
      </c>
      <c r="K367" s="268" t="e">
        <f>D367*'6. WEIGHT PER PRODUCT '!$C$17</f>
        <v>#DIV/0!</v>
      </c>
      <c r="L367" s="268" t="e">
        <f t="shared" si="96"/>
        <v>#DIV/0!</v>
      </c>
      <c r="M367" s="268" t="e">
        <f t="shared" si="97"/>
        <v>#DIV/0!</v>
      </c>
      <c r="N367" s="268" t="e">
        <f t="shared" si="98"/>
        <v>#DIV/0!</v>
      </c>
      <c r="O367" s="268" t="e">
        <f t="shared" si="99"/>
        <v>#DIV/0!</v>
      </c>
      <c r="P367" s="268" t="e">
        <f t="shared" si="104"/>
        <v>#DIV/0!</v>
      </c>
      <c r="Q367" s="268" t="e">
        <f t="shared" si="100"/>
        <v>#DIV/0!</v>
      </c>
      <c r="R367" s="268" t="e">
        <f t="shared" si="105"/>
        <v>#DIV/0!</v>
      </c>
      <c r="S367" s="268" t="e">
        <f t="shared" si="101"/>
        <v>#DIV/0!</v>
      </c>
      <c r="T367" s="268" t="e">
        <f t="shared" si="106"/>
        <v>#DIV/0!</v>
      </c>
      <c r="U367" s="268" t="e">
        <f t="shared" si="102"/>
        <v>#DIV/0!</v>
      </c>
      <c r="V367" s="269" t="e">
        <f t="shared" si="107"/>
        <v>#DIV/0!</v>
      </c>
      <c r="W367" s="270" t="e">
        <f t="shared" si="108"/>
        <v>#DIV/0!</v>
      </c>
      <c r="X367" s="270" t="e">
        <f t="shared" si="109"/>
        <v>#DIV/0!</v>
      </c>
      <c r="Y367" s="270" t="e">
        <f t="shared" si="103"/>
        <v>#DIV/0!</v>
      </c>
    </row>
    <row r="368" spans="1:25" ht="25.5" customHeight="1">
      <c r="A368" s="267">
        <v>259</v>
      </c>
      <c r="B368" s="212"/>
      <c r="C368" s="212"/>
      <c r="D368" s="268" t="e">
        <f>'2. Outdoor DSLAM'!H262</f>
        <v>#DIV/0!</v>
      </c>
      <c r="E368" s="268" t="e">
        <f>D368*'6. WEIGHT PER PRODUCT '!$C$11</f>
        <v>#DIV/0!</v>
      </c>
      <c r="F368" s="268" t="e">
        <f>D368*'6. WEIGHT PER PRODUCT '!$C$12</f>
        <v>#DIV/0!</v>
      </c>
      <c r="G368" s="268" t="e">
        <f>D368*'6. WEIGHT PER PRODUCT '!$C$13</f>
        <v>#DIV/0!</v>
      </c>
      <c r="H368" s="268" t="e">
        <f>D368*'6. WEIGHT PER PRODUCT '!$C$14</f>
        <v>#DIV/0!</v>
      </c>
      <c r="I368" s="268" t="e">
        <f>D368*'6. WEIGHT PER PRODUCT '!$C$15</f>
        <v>#DIV/0!</v>
      </c>
      <c r="J368" s="268" t="e">
        <f>D368*'6. WEIGHT PER PRODUCT '!$C$16</f>
        <v>#DIV/0!</v>
      </c>
      <c r="K368" s="268" t="e">
        <f>D368*'6. WEIGHT PER PRODUCT '!$C$17</f>
        <v>#DIV/0!</v>
      </c>
      <c r="L368" s="268" t="e">
        <f t="shared" si="96"/>
        <v>#DIV/0!</v>
      </c>
      <c r="M368" s="268" t="e">
        <f t="shared" si="97"/>
        <v>#DIV/0!</v>
      </c>
      <c r="N368" s="268" t="e">
        <f t="shared" si="98"/>
        <v>#DIV/0!</v>
      </c>
      <c r="O368" s="268" t="e">
        <f t="shared" si="99"/>
        <v>#DIV/0!</v>
      </c>
      <c r="P368" s="268" t="e">
        <f t="shared" si="104"/>
        <v>#DIV/0!</v>
      </c>
      <c r="Q368" s="268" t="e">
        <f t="shared" si="100"/>
        <v>#DIV/0!</v>
      </c>
      <c r="R368" s="268" t="e">
        <f t="shared" si="105"/>
        <v>#DIV/0!</v>
      </c>
      <c r="S368" s="268" t="e">
        <f t="shared" si="101"/>
        <v>#DIV/0!</v>
      </c>
      <c r="T368" s="268" t="e">
        <f t="shared" si="106"/>
        <v>#DIV/0!</v>
      </c>
      <c r="U368" s="268" t="e">
        <f t="shared" si="102"/>
        <v>#DIV/0!</v>
      </c>
      <c r="V368" s="269" t="e">
        <f t="shared" si="107"/>
        <v>#DIV/0!</v>
      </c>
      <c r="W368" s="270" t="e">
        <f t="shared" si="108"/>
        <v>#DIV/0!</v>
      </c>
      <c r="X368" s="270" t="e">
        <f t="shared" si="109"/>
        <v>#DIV/0!</v>
      </c>
      <c r="Y368" s="270" t="e">
        <f t="shared" si="103"/>
        <v>#DIV/0!</v>
      </c>
    </row>
    <row r="369" spans="1:25" ht="25.5" customHeight="1">
      <c r="A369" s="267">
        <v>260</v>
      </c>
      <c r="B369" s="212"/>
      <c r="C369" s="212"/>
      <c r="D369" s="268" t="e">
        <f>'2. Outdoor DSLAM'!H263</f>
        <v>#DIV/0!</v>
      </c>
      <c r="E369" s="268" t="e">
        <f>D369*'6. WEIGHT PER PRODUCT '!$C$11</f>
        <v>#DIV/0!</v>
      </c>
      <c r="F369" s="268" t="e">
        <f>D369*'6. WEIGHT PER PRODUCT '!$C$12</f>
        <v>#DIV/0!</v>
      </c>
      <c r="G369" s="268" t="e">
        <f>D369*'6. WEIGHT PER PRODUCT '!$C$13</f>
        <v>#DIV/0!</v>
      </c>
      <c r="H369" s="268" t="e">
        <f>D369*'6. WEIGHT PER PRODUCT '!$C$14</f>
        <v>#DIV/0!</v>
      </c>
      <c r="I369" s="268" t="e">
        <f>D369*'6. WEIGHT PER PRODUCT '!$C$15</f>
        <v>#DIV/0!</v>
      </c>
      <c r="J369" s="268" t="e">
        <f>D369*'6. WEIGHT PER PRODUCT '!$C$16</f>
        <v>#DIV/0!</v>
      </c>
      <c r="K369" s="268" t="e">
        <f>D369*'6. WEIGHT PER PRODUCT '!$C$17</f>
        <v>#DIV/0!</v>
      </c>
      <c r="L369" s="268" t="e">
        <f t="shared" si="96"/>
        <v>#DIV/0!</v>
      </c>
      <c r="M369" s="268" t="e">
        <f t="shared" si="97"/>
        <v>#DIV/0!</v>
      </c>
      <c r="N369" s="268" t="e">
        <f t="shared" si="98"/>
        <v>#DIV/0!</v>
      </c>
      <c r="O369" s="268" t="e">
        <f t="shared" si="99"/>
        <v>#DIV/0!</v>
      </c>
      <c r="P369" s="268" t="e">
        <f t="shared" si="104"/>
        <v>#DIV/0!</v>
      </c>
      <c r="Q369" s="268" t="e">
        <f t="shared" si="100"/>
        <v>#DIV/0!</v>
      </c>
      <c r="R369" s="268" t="e">
        <f t="shared" si="105"/>
        <v>#DIV/0!</v>
      </c>
      <c r="S369" s="268" t="e">
        <f t="shared" si="101"/>
        <v>#DIV/0!</v>
      </c>
      <c r="T369" s="268" t="e">
        <f t="shared" si="106"/>
        <v>#DIV/0!</v>
      </c>
      <c r="U369" s="268" t="e">
        <f t="shared" si="102"/>
        <v>#DIV/0!</v>
      </c>
      <c r="V369" s="269" t="e">
        <f t="shared" si="107"/>
        <v>#DIV/0!</v>
      </c>
      <c r="W369" s="270" t="e">
        <f t="shared" si="108"/>
        <v>#DIV/0!</v>
      </c>
      <c r="X369" s="270" t="e">
        <f t="shared" si="109"/>
        <v>#DIV/0!</v>
      </c>
      <c r="Y369" s="270" t="e">
        <f t="shared" si="103"/>
        <v>#DIV/0!</v>
      </c>
    </row>
    <row r="370" spans="1:25" ht="25.5" customHeight="1">
      <c r="A370" s="267">
        <v>261</v>
      </c>
      <c r="B370" s="212"/>
      <c r="C370" s="212"/>
      <c r="D370" s="268" t="e">
        <f>'2. Outdoor DSLAM'!H264</f>
        <v>#DIV/0!</v>
      </c>
      <c r="E370" s="268" t="e">
        <f>D370*'6. WEIGHT PER PRODUCT '!$C$11</f>
        <v>#DIV/0!</v>
      </c>
      <c r="F370" s="268" t="e">
        <f>D370*'6. WEIGHT PER PRODUCT '!$C$12</f>
        <v>#DIV/0!</v>
      </c>
      <c r="G370" s="268" t="e">
        <f>D370*'6. WEIGHT PER PRODUCT '!$C$13</f>
        <v>#DIV/0!</v>
      </c>
      <c r="H370" s="268" t="e">
        <f>D370*'6. WEIGHT PER PRODUCT '!$C$14</f>
        <v>#DIV/0!</v>
      </c>
      <c r="I370" s="268" t="e">
        <f>D370*'6. WEIGHT PER PRODUCT '!$C$15</f>
        <v>#DIV/0!</v>
      </c>
      <c r="J370" s="268" t="e">
        <f>D370*'6. WEIGHT PER PRODUCT '!$C$16</f>
        <v>#DIV/0!</v>
      </c>
      <c r="K370" s="268" t="e">
        <f>D370*'6. WEIGHT PER PRODUCT '!$C$17</f>
        <v>#DIV/0!</v>
      </c>
      <c r="L370" s="268" t="e">
        <f>((E370*512)+(F370*1024)+(G370*2048)+(H370*4096)+(I370*2048)+(J370*4096)+(K370*8192))/1000</f>
        <v>#DIV/0!</v>
      </c>
      <c r="M370" s="268" t="e">
        <f t="shared" si="97"/>
        <v>#DIV/0!</v>
      </c>
      <c r="N370" s="268" t="e">
        <f t="shared" si="98"/>
        <v>#DIV/0!</v>
      </c>
      <c r="O370" s="268" t="e">
        <f t="shared" si="99"/>
        <v>#DIV/0!</v>
      </c>
      <c r="P370" s="268" t="e">
        <f t="shared" si="104"/>
        <v>#DIV/0!</v>
      </c>
      <c r="Q370" s="268" t="e">
        <f t="shared" si="100"/>
        <v>#DIV/0!</v>
      </c>
      <c r="R370" s="268" t="e">
        <f t="shared" si="105"/>
        <v>#DIV/0!</v>
      </c>
      <c r="S370" s="268" t="e">
        <f t="shared" si="101"/>
        <v>#DIV/0!</v>
      </c>
      <c r="T370" s="268" t="e">
        <f t="shared" si="106"/>
        <v>#DIV/0!</v>
      </c>
      <c r="U370" s="268" t="e">
        <f t="shared" si="102"/>
        <v>#DIV/0!</v>
      </c>
      <c r="V370" s="269" t="e">
        <f t="shared" si="107"/>
        <v>#DIV/0!</v>
      </c>
      <c r="W370" s="270" t="e">
        <f t="shared" si="108"/>
        <v>#DIV/0!</v>
      </c>
      <c r="X370" s="270" t="e">
        <f t="shared" si="109"/>
        <v>#DIV/0!</v>
      </c>
      <c r="Y370" s="270" t="e">
        <f t="shared" si="103"/>
        <v>#DIV/0!</v>
      </c>
    </row>
    <row r="371" spans="1:25" ht="25.5" customHeight="1">
      <c r="A371" s="267">
        <v>262</v>
      </c>
      <c r="B371" s="212"/>
      <c r="C371" s="212"/>
      <c r="D371" s="268" t="e">
        <f>'2. Outdoor DSLAM'!H265</f>
        <v>#DIV/0!</v>
      </c>
      <c r="E371" s="268" t="e">
        <f>D371*'6. WEIGHT PER PRODUCT '!$C$11</f>
        <v>#DIV/0!</v>
      </c>
      <c r="F371" s="268" t="e">
        <f>D371*'6. WEIGHT PER PRODUCT '!$C$12</f>
        <v>#DIV/0!</v>
      </c>
      <c r="G371" s="268" t="e">
        <f>D371*'6. WEIGHT PER PRODUCT '!$C$13</f>
        <v>#DIV/0!</v>
      </c>
      <c r="H371" s="268" t="e">
        <f>D371*'6. WEIGHT PER PRODUCT '!$C$14</f>
        <v>#DIV/0!</v>
      </c>
      <c r="I371" s="268" t="e">
        <f>D371*'6. WEIGHT PER PRODUCT '!$C$15</f>
        <v>#DIV/0!</v>
      </c>
      <c r="J371" s="268" t="e">
        <f>D371*'6. WEIGHT PER PRODUCT '!$C$16</f>
        <v>#DIV/0!</v>
      </c>
      <c r="K371" s="268" t="e">
        <f>D371*'6. WEIGHT PER PRODUCT '!$C$17</f>
        <v>#DIV/0!</v>
      </c>
      <c r="L371" s="268" t="e">
        <f aca="true" t="shared" si="110" ref="L371:L379">((E371*512)+(F371*1024)+(G371*2048)+(H371*4096)+(I371*2048)+(J371*4096)+(K371*8192))/1000</f>
        <v>#DIV/0!</v>
      </c>
      <c r="M371" s="268" t="e">
        <f t="shared" si="97"/>
        <v>#DIV/0!</v>
      </c>
      <c r="N371" s="268" t="e">
        <f t="shared" si="98"/>
        <v>#DIV/0!</v>
      </c>
      <c r="O371" s="268" t="e">
        <f t="shared" si="99"/>
        <v>#DIV/0!</v>
      </c>
      <c r="P371" s="268" t="e">
        <f t="shared" si="104"/>
        <v>#DIV/0!</v>
      </c>
      <c r="Q371" s="268" t="e">
        <f t="shared" si="100"/>
        <v>#DIV/0!</v>
      </c>
      <c r="R371" s="268" t="e">
        <f t="shared" si="105"/>
        <v>#DIV/0!</v>
      </c>
      <c r="S371" s="268" t="e">
        <f t="shared" si="101"/>
        <v>#DIV/0!</v>
      </c>
      <c r="T371" s="268" t="e">
        <f t="shared" si="106"/>
        <v>#DIV/0!</v>
      </c>
      <c r="U371" s="268" t="e">
        <f t="shared" si="102"/>
        <v>#DIV/0!</v>
      </c>
      <c r="V371" s="269" t="e">
        <f t="shared" si="107"/>
        <v>#DIV/0!</v>
      </c>
      <c r="W371" s="270" t="e">
        <f t="shared" si="108"/>
        <v>#DIV/0!</v>
      </c>
      <c r="X371" s="270" t="e">
        <f t="shared" si="109"/>
        <v>#DIV/0!</v>
      </c>
      <c r="Y371" s="270" t="e">
        <f t="shared" si="103"/>
        <v>#DIV/0!</v>
      </c>
    </row>
    <row r="372" spans="1:25" ht="25.5" customHeight="1">
      <c r="A372" s="267">
        <v>263</v>
      </c>
      <c r="B372" s="212"/>
      <c r="C372" s="212"/>
      <c r="D372" s="268" t="e">
        <f>'2. Outdoor DSLAM'!H266</f>
        <v>#DIV/0!</v>
      </c>
      <c r="E372" s="268" t="e">
        <f>D372*'6. WEIGHT PER PRODUCT '!$C$11</f>
        <v>#DIV/0!</v>
      </c>
      <c r="F372" s="268" t="e">
        <f>D372*'6. WEIGHT PER PRODUCT '!$C$12</f>
        <v>#DIV/0!</v>
      </c>
      <c r="G372" s="268" t="e">
        <f>D372*'6. WEIGHT PER PRODUCT '!$C$13</f>
        <v>#DIV/0!</v>
      </c>
      <c r="H372" s="268" t="e">
        <f>D372*'6. WEIGHT PER PRODUCT '!$C$14</f>
        <v>#DIV/0!</v>
      </c>
      <c r="I372" s="268" t="e">
        <f>D372*'6. WEIGHT PER PRODUCT '!$C$15</f>
        <v>#DIV/0!</v>
      </c>
      <c r="J372" s="268" t="e">
        <f>D372*'6. WEIGHT PER PRODUCT '!$C$16</f>
        <v>#DIV/0!</v>
      </c>
      <c r="K372" s="268" t="e">
        <f>D372*'6. WEIGHT PER PRODUCT '!$C$17</f>
        <v>#DIV/0!</v>
      </c>
      <c r="L372" s="268" t="e">
        <f t="shared" si="110"/>
        <v>#DIV/0!</v>
      </c>
      <c r="M372" s="268" t="e">
        <f t="shared" si="97"/>
        <v>#DIV/0!</v>
      </c>
      <c r="N372" s="268" t="e">
        <f t="shared" si="98"/>
        <v>#DIV/0!</v>
      </c>
      <c r="O372" s="268" t="e">
        <f t="shared" si="99"/>
        <v>#DIV/0!</v>
      </c>
      <c r="P372" s="268" t="e">
        <f t="shared" si="104"/>
        <v>#DIV/0!</v>
      </c>
      <c r="Q372" s="268" t="e">
        <f t="shared" si="100"/>
        <v>#DIV/0!</v>
      </c>
      <c r="R372" s="268" t="e">
        <f t="shared" si="105"/>
        <v>#DIV/0!</v>
      </c>
      <c r="S372" s="268" t="e">
        <f t="shared" si="101"/>
        <v>#DIV/0!</v>
      </c>
      <c r="T372" s="268" t="e">
        <f t="shared" si="106"/>
        <v>#DIV/0!</v>
      </c>
      <c r="U372" s="268" t="e">
        <f t="shared" si="102"/>
        <v>#DIV/0!</v>
      </c>
      <c r="V372" s="269" t="e">
        <f t="shared" si="107"/>
        <v>#DIV/0!</v>
      </c>
      <c r="W372" s="270" t="e">
        <f t="shared" si="108"/>
        <v>#DIV/0!</v>
      </c>
      <c r="X372" s="270" t="e">
        <f t="shared" si="109"/>
        <v>#DIV/0!</v>
      </c>
      <c r="Y372" s="270" t="e">
        <f t="shared" si="103"/>
        <v>#DIV/0!</v>
      </c>
    </row>
    <row r="373" spans="1:25" ht="25.5" customHeight="1">
      <c r="A373" s="267">
        <v>264</v>
      </c>
      <c r="B373" s="212"/>
      <c r="C373" s="212"/>
      <c r="D373" s="268" t="e">
        <f>'2. Outdoor DSLAM'!H267</f>
        <v>#DIV/0!</v>
      </c>
      <c r="E373" s="268" t="e">
        <f>D373*'6. WEIGHT PER PRODUCT '!$C$11</f>
        <v>#DIV/0!</v>
      </c>
      <c r="F373" s="268" t="e">
        <f>D373*'6. WEIGHT PER PRODUCT '!$C$12</f>
        <v>#DIV/0!</v>
      </c>
      <c r="G373" s="268" t="e">
        <f>D373*'6. WEIGHT PER PRODUCT '!$C$13</f>
        <v>#DIV/0!</v>
      </c>
      <c r="H373" s="268" t="e">
        <f>D373*'6. WEIGHT PER PRODUCT '!$C$14</f>
        <v>#DIV/0!</v>
      </c>
      <c r="I373" s="268" t="e">
        <f>D373*'6. WEIGHT PER PRODUCT '!$C$15</f>
        <v>#DIV/0!</v>
      </c>
      <c r="J373" s="268" t="e">
        <f>D373*'6. WEIGHT PER PRODUCT '!$C$16</f>
        <v>#DIV/0!</v>
      </c>
      <c r="K373" s="268" t="e">
        <f>D373*'6. WEIGHT PER PRODUCT '!$C$17</f>
        <v>#DIV/0!</v>
      </c>
      <c r="L373" s="268" t="e">
        <f t="shared" si="110"/>
        <v>#DIV/0!</v>
      </c>
      <c r="M373" s="268" t="e">
        <f t="shared" si="97"/>
        <v>#DIV/0!</v>
      </c>
      <c r="N373" s="268" t="e">
        <f t="shared" si="98"/>
        <v>#DIV/0!</v>
      </c>
      <c r="O373" s="268" t="e">
        <f t="shared" si="99"/>
        <v>#DIV/0!</v>
      </c>
      <c r="P373" s="268" t="e">
        <f t="shared" si="104"/>
        <v>#DIV/0!</v>
      </c>
      <c r="Q373" s="268" t="e">
        <f t="shared" si="100"/>
        <v>#DIV/0!</v>
      </c>
      <c r="R373" s="268" t="e">
        <f t="shared" si="105"/>
        <v>#DIV/0!</v>
      </c>
      <c r="S373" s="268" t="e">
        <f t="shared" si="101"/>
        <v>#DIV/0!</v>
      </c>
      <c r="T373" s="268" t="e">
        <f t="shared" si="106"/>
        <v>#DIV/0!</v>
      </c>
      <c r="U373" s="268" t="e">
        <f t="shared" si="102"/>
        <v>#DIV/0!</v>
      </c>
      <c r="V373" s="269" t="e">
        <f t="shared" si="107"/>
        <v>#DIV/0!</v>
      </c>
      <c r="W373" s="270" t="e">
        <f t="shared" si="108"/>
        <v>#DIV/0!</v>
      </c>
      <c r="X373" s="270" t="e">
        <f t="shared" si="109"/>
        <v>#DIV/0!</v>
      </c>
      <c r="Y373" s="270" t="e">
        <f t="shared" si="103"/>
        <v>#DIV/0!</v>
      </c>
    </row>
    <row r="374" spans="1:25" ht="25.5" customHeight="1">
      <c r="A374" s="267">
        <v>265</v>
      </c>
      <c r="B374" s="212"/>
      <c r="C374" s="212"/>
      <c r="D374" s="268" t="e">
        <f>'2. Outdoor DSLAM'!H268</f>
        <v>#DIV/0!</v>
      </c>
      <c r="E374" s="268" t="e">
        <f>D374*'6. WEIGHT PER PRODUCT '!$C$11</f>
        <v>#DIV/0!</v>
      </c>
      <c r="F374" s="268" t="e">
        <f>D374*'6. WEIGHT PER PRODUCT '!$C$12</f>
        <v>#DIV/0!</v>
      </c>
      <c r="G374" s="268" t="e">
        <f>D374*'6. WEIGHT PER PRODUCT '!$C$13</f>
        <v>#DIV/0!</v>
      </c>
      <c r="H374" s="268" t="e">
        <f>D374*'6. WEIGHT PER PRODUCT '!$C$14</f>
        <v>#DIV/0!</v>
      </c>
      <c r="I374" s="268" t="e">
        <f>D374*'6. WEIGHT PER PRODUCT '!$C$15</f>
        <v>#DIV/0!</v>
      </c>
      <c r="J374" s="268" t="e">
        <f>D374*'6. WEIGHT PER PRODUCT '!$C$16</f>
        <v>#DIV/0!</v>
      </c>
      <c r="K374" s="268" t="e">
        <f>D374*'6. WEIGHT PER PRODUCT '!$C$17</f>
        <v>#DIV/0!</v>
      </c>
      <c r="L374" s="268" t="e">
        <f t="shared" si="110"/>
        <v>#DIV/0!</v>
      </c>
      <c r="M374" s="268" t="e">
        <f t="shared" si="97"/>
        <v>#DIV/0!</v>
      </c>
      <c r="N374" s="268" t="e">
        <f t="shared" si="98"/>
        <v>#DIV/0!</v>
      </c>
      <c r="O374" s="268" t="e">
        <f t="shared" si="99"/>
        <v>#DIV/0!</v>
      </c>
      <c r="P374" s="268" t="e">
        <f t="shared" si="104"/>
        <v>#DIV/0!</v>
      </c>
      <c r="Q374" s="268" t="e">
        <f t="shared" si="100"/>
        <v>#DIV/0!</v>
      </c>
      <c r="R374" s="268" t="e">
        <f t="shared" si="105"/>
        <v>#DIV/0!</v>
      </c>
      <c r="S374" s="268" t="e">
        <f t="shared" si="101"/>
        <v>#DIV/0!</v>
      </c>
      <c r="T374" s="268" t="e">
        <f t="shared" si="106"/>
        <v>#DIV/0!</v>
      </c>
      <c r="U374" s="268" t="e">
        <f t="shared" si="102"/>
        <v>#DIV/0!</v>
      </c>
      <c r="V374" s="269" t="e">
        <f t="shared" si="107"/>
        <v>#DIV/0!</v>
      </c>
      <c r="W374" s="270" t="e">
        <f t="shared" si="108"/>
        <v>#DIV/0!</v>
      </c>
      <c r="X374" s="270" t="e">
        <f t="shared" si="109"/>
        <v>#DIV/0!</v>
      </c>
      <c r="Y374" s="270" t="e">
        <f t="shared" si="103"/>
        <v>#DIV/0!</v>
      </c>
    </row>
    <row r="375" spans="1:25" ht="25.5" customHeight="1">
      <c r="A375" s="267">
        <v>266</v>
      </c>
      <c r="B375" s="212"/>
      <c r="C375" s="212"/>
      <c r="D375" s="268" t="e">
        <f>'2. Outdoor DSLAM'!H269</f>
        <v>#DIV/0!</v>
      </c>
      <c r="E375" s="268" t="e">
        <f>D375*'6. WEIGHT PER PRODUCT '!$C$11</f>
        <v>#DIV/0!</v>
      </c>
      <c r="F375" s="268" t="e">
        <f>D375*'6. WEIGHT PER PRODUCT '!$C$12</f>
        <v>#DIV/0!</v>
      </c>
      <c r="G375" s="268" t="e">
        <f>D375*'6. WEIGHT PER PRODUCT '!$C$13</f>
        <v>#DIV/0!</v>
      </c>
      <c r="H375" s="268" t="e">
        <f>D375*'6. WEIGHT PER PRODUCT '!$C$14</f>
        <v>#DIV/0!</v>
      </c>
      <c r="I375" s="268" t="e">
        <f>D375*'6. WEIGHT PER PRODUCT '!$C$15</f>
        <v>#DIV/0!</v>
      </c>
      <c r="J375" s="268" t="e">
        <f>D375*'6. WEIGHT PER PRODUCT '!$C$16</f>
        <v>#DIV/0!</v>
      </c>
      <c r="K375" s="268" t="e">
        <f>D375*'6. WEIGHT PER PRODUCT '!$C$17</f>
        <v>#DIV/0!</v>
      </c>
      <c r="L375" s="268" t="e">
        <f t="shared" si="110"/>
        <v>#DIV/0!</v>
      </c>
      <c r="M375" s="268" t="e">
        <f t="shared" si="97"/>
        <v>#DIV/0!</v>
      </c>
      <c r="N375" s="268" t="e">
        <f t="shared" si="98"/>
        <v>#DIV/0!</v>
      </c>
      <c r="O375" s="268" t="e">
        <f t="shared" si="99"/>
        <v>#DIV/0!</v>
      </c>
      <c r="P375" s="268" t="e">
        <f t="shared" si="104"/>
        <v>#DIV/0!</v>
      </c>
      <c r="Q375" s="268" t="e">
        <f t="shared" si="100"/>
        <v>#DIV/0!</v>
      </c>
      <c r="R375" s="268" t="e">
        <f t="shared" si="105"/>
        <v>#DIV/0!</v>
      </c>
      <c r="S375" s="268" t="e">
        <f t="shared" si="101"/>
        <v>#DIV/0!</v>
      </c>
      <c r="T375" s="268" t="e">
        <f t="shared" si="106"/>
        <v>#DIV/0!</v>
      </c>
      <c r="U375" s="268" t="e">
        <f t="shared" si="102"/>
        <v>#DIV/0!</v>
      </c>
      <c r="V375" s="269" t="e">
        <f t="shared" si="107"/>
        <v>#DIV/0!</v>
      </c>
      <c r="W375" s="270" t="e">
        <f t="shared" si="108"/>
        <v>#DIV/0!</v>
      </c>
      <c r="X375" s="270" t="e">
        <f t="shared" si="109"/>
        <v>#DIV/0!</v>
      </c>
      <c r="Y375" s="270" t="e">
        <f t="shared" si="103"/>
        <v>#DIV/0!</v>
      </c>
    </row>
    <row r="376" spans="1:25" ht="25.5" customHeight="1">
      <c r="A376" s="267">
        <v>267</v>
      </c>
      <c r="B376" s="212"/>
      <c r="C376" s="212"/>
      <c r="D376" s="268" t="e">
        <f>'2. Outdoor DSLAM'!H270</f>
        <v>#DIV/0!</v>
      </c>
      <c r="E376" s="268" t="e">
        <f>D376*'6. WEIGHT PER PRODUCT '!$C$11</f>
        <v>#DIV/0!</v>
      </c>
      <c r="F376" s="268" t="e">
        <f>D376*'6. WEIGHT PER PRODUCT '!$C$12</f>
        <v>#DIV/0!</v>
      </c>
      <c r="G376" s="268" t="e">
        <f>D376*'6. WEIGHT PER PRODUCT '!$C$13</f>
        <v>#DIV/0!</v>
      </c>
      <c r="H376" s="268" t="e">
        <f>D376*'6. WEIGHT PER PRODUCT '!$C$14</f>
        <v>#DIV/0!</v>
      </c>
      <c r="I376" s="268" t="e">
        <f>D376*'6. WEIGHT PER PRODUCT '!$C$15</f>
        <v>#DIV/0!</v>
      </c>
      <c r="J376" s="268" t="e">
        <f>D376*'6. WEIGHT PER PRODUCT '!$C$16</f>
        <v>#DIV/0!</v>
      </c>
      <c r="K376" s="268" t="e">
        <f>D376*'6. WEIGHT PER PRODUCT '!$C$17</f>
        <v>#DIV/0!</v>
      </c>
      <c r="L376" s="268" t="e">
        <f t="shared" si="110"/>
        <v>#DIV/0!</v>
      </c>
      <c r="M376" s="268" t="e">
        <f t="shared" si="97"/>
        <v>#DIV/0!</v>
      </c>
      <c r="N376" s="268" t="e">
        <f t="shared" si="98"/>
        <v>#DIV/0!</v>
      </c>
      <c r="O376" s="268" t="e">
        <f t="shared" si="99"/>
        <v>#DIV/0!</v>
      </c>
      <c r="P376" s="268" t="e">
        <f t="shared" si="104"/>
        <v>#DIV/0!</v>
      </c>
      <c r="Q376" s="268" t="e">
        <f t="shared" si="100"/>
        <v>#DIV/0!</v>
      </c>
      <c r="R376" s="268" t="e">
        <f t="shared" si="105"/>
        <v>#DIV/0!</v>
      </c>
      <c r="S376" s="268" t="e">
        <f t="shared" si="101"/>
        <v>#DIV/0!</v>
      </c>
      <c r="T376" s="268" t="e">
        <f t="shared" si="106"/>
        <v>#DIV/0!</v>
      </c>
      <c r="U376" s="268" t="e">
        <f t="shared" si="102"/>
        <v>#DIV/0!</v>
      </c>
      <c r="V376" s="269" t="e">
        <f t="shared" si="107"/>
        <v>#DIV/0!</v>
      </c>
      <c r="W376" s="270" t="e">
        <f t="shared" si="108"/>
        <v>#DIV/0!</v>
      </c>
      <c r="X376" s="270" t="e">
        <f t="shared" si="109"/>
        <v>#DIV/0!</v>
      </c>
      <c r="Y376" s="270" t="e">
        <f t="shared" si="103"/>
        <v>#DIV/0!</v>
      </c>
    </row>
    <row r="377" spans="1:25" ht="25.5" customHeight="1">
      <c r="A377" s="267">
        <v>268</v>
      </c>
      <c r="B377" s="212"/>
      <c r="C377" s="212"/>
      <c r="D377" s="268" t="e">
        <f>'2. Outdoor DSLAM'!H271</f>
        <v>#DIV/0!</v>
      </c>
      <c r="E377" s="268" t="e">
        <f>D377*'6. WEIGHT PER PRODUCT '!$C$11</f>
        <v>#DIV/0!</v>
      </c>
      <c r="F377" s="268" t="e">
        <f>D377*'6. WEIGHT PER PRODUCT '!$C$12</f>
        <v>#DIV/0!</v>
      </c>
      <c r="G377" s="268" t="e">
        <f>D377*'6. WEIGHT PER PRODUCT '!$C$13</f>
        <v>#DIV/0!</v>
      </c>
      <c r="H377" s="268" t="e">
        <f>D377*'6. WEIGHT PER PRODUCT '!$C$14</f>
        <v>#DIV/0!</v>
      </c>
      <c r="I377" s="268" t="e">
        <f>D377*'6. WEIGHT PER PRODUCT '!$C$15</f>
        <v>#DIV/0!</v>
      </c>
      <c r="J377" s="268" t="e">
        <f>D377*'6. WEIGHT PER PRODUCT '!$C$16</f>
        <v>#DIV/0!</v>
      </c>
      <c r="K377" s="268" t="e">
        <f>D377*'6. WEIGHT PER PRODUCT '!$C$17</f>
        <v>#DIV/0!</v>
      </c>
      <c r="L377" s="268" t="e">
        <f t="shared" si="110"/>
        <v>#DIV/0!</v>
      </c>
      <c r="M377" s="268" t="e">
        <f t="shared" si="97"/>
        <v>#DIV/0!</v>
      </c>
      <c r="N377" s="268" t="e">
        <f t="shared" si="98"/>
        <v>#DIV/0!</v>
      </c>
      <c r="O377" s="268" t="e">
        <f t="shared" si="99"/>
        <v>#DIV/0!</v>
      </c>
      <c r="P377" s="268" t="e">
        <f t="shared" si="104"/>
        <v>#DIV/0!</v>
      </c>
      <c r="Q377" s="268" t="e">
        <f t="shared" si="100"/>
        <v>#DIV/0!</v>
      </c>
      <c r="R377" s="268" t="e">
        <f t="shared" si="105"/>
        <v>#DIV/0!</v>
      </c>
      <c r="S377" s="268" t="e">
        <f t="shared" si="101"/>
        <v>#DIV/0!</v>
      </c>
      <c r="T377" s="268" t="e">
        <f t="shared" si="106"/>
        <v>#DIV/0!</v>
      </c>
      <c r="U377" s="268" t="e">
        <f t="shared" si="102"/>
        <v>#DIV/0!</v>
      </c>
      <c r="V377" s="269" t="e">
        <f t="shared" si="107"/>
        <v>#DIV/0!</v>
      </c>
      <c r="W377" s="270" t="e">
        <f t="shared" si="108"/>
        <v>#DIV/0!</v>
      </c>
      <c r="X377" s="270" t="e">
        <f t="shared" si="109"/>
        <v>#DIV/0!</v>
      </c>
      <c r="Y377" s="270" t="e">
        <f t="shared" si="103"/>
        <v>#DIV/0!</v>
      </c>
    </row>
    <row r="378" spans="1:25" ht="25.5" customHeight="1">
      <c r="A378" s="267">
        <v>269</v>
      </c>
      <c r="B378" s="212"/>
      <c r="C378" s="212"/>
      <c r="D378" s="268" t="e">
        <f>'2. Outdoor DSLAM'!H272</f>
        <v>#DIV/0!</v>
      </c>
      <c r="E378" s="268" t="e">
        <f>D378*'6. WEIGHT PER PRODUCT '!$C$11</f>
        <v>#DIV/0!</v>
      </c>
      <c r="F378" s="268" t="e">
        <f>D378*'6. WEIGHT PER PRODUCT '!$C$12</f>
        <v>#DIV/0!</v>
      </c>
      <c r="G378" s="268" t="e">
        <f>D378*'6. WEIGHT PER PRODUCT '!$C$13</f>
        <v>#DIV/0!</v>
      </c>
      <c r="H378" s="268" t="e">
        <f>D378*'6. WEIGHT PER PRODUCT '!$C$14</f>
        <v>#DIV/0!</v>
      </c>
      <c r="I378" s="268" t="e">
        <f>D378*'6. WEIGHT PER PRODUCT '!$C$15</f>
        <v>#DIV/0!</v>
      </c>
      <c r="J378" s="268" t="e">
        <f>D378*'6. WEIGHT PER PRODUCT '!$C$16</f>
        <v>#DIV/0!</v>
      </c>
      <c r="K378" s="268" t="e">
        <f>D378*'6. WEIGHT PER PRODUCT '!$C$17</f>
        <v>#DIV/0!</v>
      </c>
      <c r="L378" s="268" t="e">
        <f t="shared" si="110"/>
        <v>#DIV/0!</v>
      </c>
      <c r="M378" s="268" t="e">
        <f t="shared" si="97"/>
        <v>#DIV/0!</v>
      </c>
      <c r="N378" s="268" t="e">
        <f t="shared" si="98"/>
        <v>#DIV/0!</v>
      </c>
      <c r="O378" s="268" t="e">
        <f t="shared" si="99"/>
        <v>#DIV/0!</v>
      </c>
      <c r="P378" s="268" t="e">
        <f t="shared" si="104"/>
        <v>#DIV/0!</v>
      </c>
      <c r="Q378" s="268" t="e">
        <f t="shared" si="100"/>
        <v>#DIV/0!</v>
      </c>
      <c r="R378" s="268" t="e">
        <f t="shared" si="105"/>
        <v>#DIV/0!</v>
      </c>
      <c r="S378" s="268" t="e">
        <f t="shared" si="101"/>
        <v>#DIV/0!</v>
      </c>
      <c r="T378" s="268" t="e">
        <f t="shared" si="106"/>
        <v>#DIV/0!</v>
      </c>
      <c r="U378" s="268" t="e">
        <f t="shared" si="102"/>
        <v>#DIV/0!</v>
      </c>
      <c r="V378" s="269" t="e">
        <f t="shared" si="107"/>
        <v>#DIV/0!</v>
      </c>
      <c r="W378" s="270" t="e">
        <f t="shared" si="108"/>
        <v>#DIV/0!</v>
      </c>
      <c r="X378" s="270" t="e">
        <f t="shared" si="109"/>
        <v>#DIV/0!</v>
      </c>
      <c r="Y378" s="270" t="e">
        <f t="shared" si="103"/>
        <v>#DIV/0!</v>
      </c>
    </row>
    <row r="379" spans="1:25" ht="25.5" customHeight="1">
      <c r="A379" s="267">
        <v>270</v>
      </c>
      <c r="B379" s="212"/>
      <c r="C379" s="212"/>
      <c r="D379" s="268" t="e">
        <f>'2. Outdoor DSLAM'!H273</f>
        <v>#DIV/0!</v>
      </c>
      <c r="E379" s="268" t="e">
        <f>D379*'6. WEIGHT PER PRODUCT '!$C$11</f>
        <v>#DIV/0!</v>
      </c>
      <c r="F379" s="268" t="e">
        <f>D379*'6. WEIGHT PER PRODUCT '!$C$12</f>
        <v>#DIV/0!</v>
      </c>
      <c r="G379" s="268" t="e">
        <f>D379*'6. WEIGHT PER PRODUCT '!$C$13</f>
        <v>#DIV/0!</v>
      </c>
      <c r="H379" s="268" t="e">
        <f>D379*'6. WEIGHT PER PRODUCT '!$C$14</f>
        <v>#DIV/0!</v>
      </c>
      <c r="I379" s="268" t="e">
        <f>D379*'6. WEIGHT PER PRODUCT '!$C$15</f>
        <v>#DIV/0!</v>
      </c>
      <c r="J379" s="268" t="e">
        <f>D379*'6. WEIGHT PER PRODUCT '!$C$16</f>
        <v>#DIV/0!</v>
      </c>
      <c r="K379" s="268" t="e">
        <f>D379*'6. WEIGHT PER PRODUCT '!$C$17</f>
        <v>#DIV/0!</v>
      </c>
      <c r="L379" s="268" t="e">
        <f t="shared" si="110"/>
        <v>#DIV/0!</v>
      </c>
      <c r="M379" s="268" t="e">
        <f t="shared" si="97"/>
        <v>#DIV/0!</v>
      </c>
      <c r="N379" s="268" t="e">
        <f t="shared" si="98"/>
        <v>#DIV/0!</v>
      </c>
      <c r="O379" s="268" t="e">
        <f t="shared" si="99"/>
        <v>#DIV/0!</v>
      </c>
      <c r="P379" s="268" t="e">
        <f t="shared" si="104"/>
        <v>#DIV/0!</v>
      </c>
      <c r="Q379" s="268" t="e">
        <f t="shared" si="100"/>
        <v>#DIV/0!</v>
      </c>
      <c r="R379" s="268" t="e">
        <f t="shared" si="105"/>
        <v>#DIV/0!</v>
      </c>
      <c r="S379" s="268" t="e">
        <f t="shared" si="101"/>
        <v>#DIV/0!</v>
      </c>
      <c r="T379" s="268" t="e">
        <f t="shared" si="106"/>
        <v>#DIV/0!</v>
      </c>
      <c r="U379" s="268" t="e">
        <f t="shared" si="102"/>
        <v>#DIV/0!</v>
      </c>
      <c r="V379" s="269" t="e">
        <f t="shared" si="107"/>
        <v>#DIV/0!</v>
      </c>
      <c r="W379" s="270" t="e">
        <f t="shared" si="108"/>
        <v>#DIV/0!</v>
      </c>
      <c r="X379" s="270" t="e">
        <f t="shared" si="109"/>
        <v>#DIV/0!</v>
      </c>
      <c r="Y379" s="270" t="e">
        <f t="shared" si="103"/>
        <v>#DIV/0!</v>
      </c>
    </row>
    <row r="380" spans="1:25" ht="25.5" customHeight="1">
      <c r="A380" s="267">
        <v>271</v>
      </c>
      <c r="B380" s="212"/>
      <c r="C380" s="212"/>
      <c r="D380" s="268" t="e">
        <f>'2. Outdoor DSLAM'!H274</f>
        <v>#DIV/0!</v>
      </c>
      <c r="E380" s="268" t="e">
        <f>D380*'6. WEIGHT PER PRODUCT '!$C$11</f>
        <v>#DIV/0!</v>
      </c>
      <c r="F380" s="268" t="e">
        <f>D380*'6. WEIGHT PER PRODUCT '!$C$12</f>
        <v>#DIV/0!</v>
      </c>
      <c r="G380" s="268" t="e">
        <f>D380*'6. WEIGHT PER PRODUCT '!$C$13</f>
        <v>#DIV/0!</v>
      </c>
      <c r="H380" s="268" t="e">
        <f>D380*'6. WEIGHT PER PRODUCT '!$C$14</f>
        <v>#DIV/0!</v>
      </c>
      <c r="I380" s="268" t="e">
        <f>D380*'6. WEIGHT PER PRODUCT '!$C$15</f>
        <v>#DIV/0!</v>
      </c>
      <c r="J380" s="268" t="e">
        <f>D380*'6. WEIGHT PER PRODUCT '!$C$16</f>
        <v>#DIV/0!</v>
      </c>
      <c r="K380" s="268" t="e">
        <f>D380*'6. WEIGHT PER PRODUCT '!$C$17</f>
        <v>#DIV/0!</v>
      </c>
      <c r="L380" s="268" t="e">
        <f>((E380*512)+(F380*1024)+(G380*2048)+(H380*4096)+(I380*2048)+(J380*4096)+(K380*8192))/1000</f>
        <v>#DIV/0!</v>
      </c>
      <c r="M380" s="268" t="e">
        <f t="shared" si="97"/>
        <v>#DIV/0!</v>
      </c>
      <c r="N380" s="268" t="e">
        <f t="shared" si="98"/>
        <v>#DIV/0!</v>
      </c>
      <c r="O380" s="268" t="e">
        <f t="shared" si="99"/>
        <v>#DIV/0!</v>
      </c>
      <c r="P380" s="268" t="e">
        <f t="shared" si="104"/>
        <v>#DIV/0!</v>
      </c>
      <c r="Q380" s="268" t="e">
        <f t="shared" si="100"/>
        <v>#DIV/0!</v>
      </c>
      <c r="R380" s="268" t="e">
        <f t="shared" si="105"/>
        <v>#DIV/0!</v>
      </c>
      <c r="S380" s="268" t="e">
        <f t="shared" si="101"/>
        <v>#DIV/0!</v>
      </c>
      <c r="T380" s="268" t="e">
        <f t="shared" si="106"/>
        <v>#DIV/0!</v>
      </c>
      <c r="U380" s="268" t="e">
        <f t="shared" si="102"/>
        <v>#DIV/0!</v>
      </c>
      <c r="V380" s="269" t="e">
        <f t="shared" si="107"/>
        <v>#DIV/0!</v>
      </c>
      <c r="W380" s="270" t="e">
        <f t="shared" si="108"/>
        <v>#DIV/0!</v>
      </c>
      <c r="X380" s="270" t="e">
        <f t="shared" si="109"/>
        <v>#DIV/0!</v>
      </c>
      <c r="Y380" s="270" t="e">
        <f t="shared" si="103"/>
        <v>#DIV/0!</v>
      </c>
    </row>
    <row r="381" spans="1:25" ht="25.5" customHeight="1">
      <c r="A381" s="267">
        <v>272</v>
      </c>
      <c r="B381" s="212"/>
      <c r="C381" s="212"/>
      <c r="D381" s="268" t="e">
        <f>'2. Outdoor DSLAM'!H275</f>
        <v>#DIV/0!</v>
      </c>
      <c r="E381" s="268" t="e">
        <f>D381*'6. WEIGHT PER PRODUCT '!$C$11</f>
        <v>#DIV/0!</v>
      </c>
      <c r="F381" s="268" t="e">
        <f>D381*'6. WEIGHT PER PRODUCT '!$C$12</f>
        <v>#DIV/0!</v>
      </c>
      <c r="G381" s="268" t="e">
        <f>D381*'6. WEIGHT PER PRODUCT '!$C$13</f>
        <v>#DIV/0!</v>
      </c>
      <c r="H381" s="268" t="e">
        <f>D381*'6. WEIGHT PER PRODUCT '!$C$14</f>
        <v>#DIV/0!</v>
      </c>
      <c r="I381" s="268" t="e">
        <f>D381*'6. WEIGHT PER PRODUCT '!$C$15</f>
        <v>#DIV/0!</v>
      </c>
      <c r="J381" s="268" t="e">
        <f>D381*'6. WEIGHT PER PRODUCT '!$C$16</f>
        <v>#DIV/0!</v>
      </c>
      <c r="K381" s="268" t="e">
        <f>D381*'6. WEIGHT PER PRODUCT '!$C$17</f>
        <v>#DIV/0!</v>
      </c>
      <c r="L381" s="268" t="e">
        <f aca="true" t="shared" si="111" ref="L381:L395">((E381*512)+(F381*1024)+(G381*2048)+(H381*4096)+(I381*2048)+(J381*4096)+(K381*8192))/1000</f>
        <v>#DIV/0!</v>
      </c>
      <c r="M381" s="268" t="e">
        <f t="shared" si="97"/>
        <v>#DIV/0!</v>
      </c>
      <c r="N381" s="268" t="e">
        <f t="shared" si="98"/>
        <v>#DIV/0!</v>
      </c>
      <c r="O381" s="268" t="e">
        <f t="shared" si="99"/>
        <v>#DIV/0!</v>
      </c>
      <c r="P381" s="268" t="e">
        <f t="shared" si="104"/>
        <v>#DIV/0!</v>
      </c>
      <c r="Q381" s="268" t="e">
        <f t="shared" si="100"/>
        <v>#DIV/0!</v>
      </c>
      <c r="R381" s="268" t="e">
        <f t="shared" si="105"/>
        <v>#DIV/0!</v>
      </c>
      <c r="S381" s="268" t="e">
        <f t="shared" si="101"/>
        <v>#DIV/0!</v>
      </c>
      <c r="T381" s="268" t="e">
        <f t="shared" si="106"/>
        <v>#DIV/0!</v>
      </c>
      <c r="U381" s="268" t="e">
        <f t="shared" si="102"/>
        <v>#DIV/0!</v>
      </c>
      <c r="V381" s="269" t="e">
        <f t="shared" si="107"/>
        <v>#DIV/0!</v>
      </c>
      <c r="W381" s="270" t="e">
        <f t="shared" si="108"/>
        <v>#DIV/0!</v>
      </c>
      <c r="X381" s="270" t="e">
        <f t="shared" si="109"/>
        <v>#DIV/0!</v>
      </c>
      <c r="Y381" s="270" t="e">
        <f t="shared" si="103"/>
        <v>#DIV/0!</v>
      </c>
    </row>
    <row r="382" spans="1:25" ht="25.5" customHeight="1">
      <c r="A382" s="267">
        <v>273</v>
      </c>
      <c r="B382" s="212"/>
      <c r="C382" s="212"/>
      <c r="D382" s="268" t="e">
        <f>'2. Outdoor DSLAM'!H276</f>
        <v>#DIV/0!</v>
      </c>
      <c r="E382" s="268" t="e">
        <f>D382*'6. WEIGHT PER PRODUCT '!$C$11</f>
        <v>#DIV/0!</v>
      </c>
      <c r="F382" s="268" t="e">
        <f>D382*'6. WEIGHT PER PRODUCT '!$C$12</f>
        <v>#DIV/0!</v>
      </c>
      <c r="G382" s="268" t="e">
        <f>D382*'6. WEIGHT PER PRODUCT '!$C$13</f>
        <v>#DIV/0!</v>
      </c>
      <c r="H382" s="268" t="e">
        <f>D382*'6. WEIGHT PER PRODUCT '!$C$14</f>
        <v>#DIV/0!</v>
      </c>
      <c r="I382" s="268" t="e">
        <f>D382*'6. WEIGHT PER PRODUCT '!$C$15</f>
        <v>#DIV/0!</v>
      </c>
      <c r="J382" s="268" t="e">
        <f>D382*'6. WEIGHT PER PRODUCT '!$C$16</f>
        <v>#DIV/0!</v>
      </c>
      <c r="K382" s="268" t="e">
        <f>D382*'6. WEIGHT PER PRODUCT '!$C$17</f>
        <v>#DIV/0!</v>
      </c>
      <c r="L382" s="268" t="e">
        <f t="shared" si="111"/>
        <v>#DIV/0!</v>
      </c>
      <c r="M382" s="268" t="e">
        <f t="shared" si="97"/>
        <v>#DIV/0!</v>
      </c>
      <c r="N382" s="268" t="e">
        <f t="shared" si="98"/>
        <v>#DIV/0!</v>
      </c>
      <c r="O382" s="268" t="e">
        <f t="shared" si="99"/>
        <v>#DIV/0!</v>
      </c>
      <c r="P382" s="268" t="e">
        <f t="shared" si="104"/>
        <v>#DIV/0!</v>
      </c>
      <c r="Q382" s="268" t="e">
        <f t="shared" si="100"/>
        <v>#DIV/0!</v>
      </c>
      <c r="R382" s="268" t="e">
        <f t="shared" si="105"/>
        <v>#DIV/0!</v>
      </c>
      <c r="S382" s="268" t="e">
        <f t="shared" si="101"/>
        <v>#DIV/0!</v>
      </c>
      <c r="T382" s="268" t="e">
        <f t="shared" si="106"/>
        <v>#DIV/0!</v>
      </c>
      <c r="U382" s="268" t="e">
        <f t="shared" si="102"/>
        <v>#DIV/0!</v>
      </c>
      <c r="V382" s="269" t="e">
        <f t="shared" si="107"/>
        <v>#DIV/0!</v>
      </c>
      <c r="W382" s="270" t="e">
        <f t="shared" si="108"/>
        <v>#DIV/0!</v>
      </c>
      <c r="X382" s="270" t="e">
        <f t="shared" si="109"/>
        <v>#DIV/0!</v>
      </c>
      <c r="Y382" s="270" t="e">
        <f t="shared" si="103"/>
        <v>#DIV/0!</v>
      </c>
    </row>
    <row r="383" spans="1:25" ht="25.5" customHeight="1">
      <c r="A383" s="267">
        <v>274</v>
      </c>
      <c r="B383" s="212"/>
      <c r="C383" s="212"/>
      <c r="D383" s="268" t="e">
        <f>'2. Outdoor DSLAM'!H277</f>
        <v>#DIV/0!</v>
      </c>
      <c r="E383" s="268" t="e">
        <f>D383*'6. WEIGHT PER PRODUCT '!$C$11</f>
        <v>#DIV/0!</v>
      </c>
      <c r="F383" s="268" t="e">
        <f>D383*'6. WEIGHT PER PRODUCT '!$C$12</f>
        <v>#DIV/0!</v>
      </c>
      <c r="G383" s="268" t="e">
        <f>D383*'6. WEIGHT PER PRODUCT '!$C$13</f>
        <v>#DIV/0!</v>
      </c>
      <c r="H383" s="268" t="e">
        <f>D383*'6. WEIGHT PER PRODUCT '!$C$14</f>
        <v>#DIV/0!</v>
      </c>
      <c r="I383" s="268" t="e">
        <f>D383*'6. WEIGHT PER PRODUCT '!$C$15</f>
        <v>#DIV/0!</v>
      </c>
      <c r="J383" s="268" t="e">
        <f>D383*'6. WEIGHT PER PRODUCT '!$C$16</f>
        <v>#DIV/0!</v>
      </c>
      <c r="K383" s="268" t="e">
        <f>D383*'6. WEIGHT PER PRODUCT '!$C$17</f>
        <v>#DIV/0!</v>
      </c>
      <c r="L383" s="268" t="e">
        <f t="shared" si="111"/>
        <v>#DIV/0!</v>
      </c>
      <c r="M383" s="268" t="e">
        <f t="shared" si="97"/>
        <v>#DIV/0!</v>
      </c>
      <c r="N383" s="268" t="e">
        <f t="shared" si="98"/>
        <v>#DIV/0!</v>
      </c>
      <c r="O383" s="268" t="e">
        <f t="shared" si="99"/>
        <v>#DIV/0!</v>
      </c>
      <c r="P383" s="268" t="e">
        <f t="shared" si="104"/>
        <v>#DIV/0!</v>
      </c>
      <c r="Q383" s="268" t="e">
        <f t="shared" si="100"/>
        <v>#DIV/0!</v>
      </c>
      <c r="R383" s="268" t="e">
        <f t="shared" si="105"/>
        <v>#DIV/0!</v>
      </c>
      <c r="S383" s="268" t="e">
        <f t="shared" si="101"/>
        <v>#DIV/0!</v>
      </c>
      <c r="T383" s="268" t="e">
        <f t="shared" si="106"/>
        <v>#DIV/0!</v>
      </c>
      <c r="U383" s="268" t="e">
        <f t="shared" si="102"/>
        <v>#DIV/0!</v>
      </c>
      <c r="V383" s="269" t="e">
        <f t="shared" si="107"/>
        <v>#DIV/0!</v>
      </c>
      <c r="W383" s="270" t="e">
        <f t="shared" si="108"/>
        <v>#DIV/0!</v>
      </c>
      <c r="X383" s="270" t="e">
        <f t="shared" si="109"/>
        <v>#DIV/0!</v>
      </c>
      <c r="Y383" s="270" t="e">
        <f t="shared" si="103"/>
        <v>#DIV/0!</v>
      </c>
    </row>
    <row r="384" spans="1:25" ht="25.5" customHeight="1">
      <c r="A384" s="267">
        <v>275</v>
      </c>
      <c r="B384" s="212"/>
      <c r="C384" s="212"/>
      <c r="D384" s="268" t="e">
        <f>'2. Outdoor DSLAM'!H278</f>
        <v>#DIV/0!</v>
      </c>
      <c r="E384" s="268" t="e">
        <f>D384*'6. WEIGHT PER PRODUCT '!$C$11</f>
        <v>#DIV/0!</v>
      </c>
      <c r="F384" s="268" t="e">
        <f>D384*'6. WEIGHT PER PRODUCT '!$C$12</f>
        <v>#DIV/0!</v>
      </c>
      <c r="G384" s="268" t="e">
        <f>D384*'6. WEIGHT PER PRODUCT '!$C$13</f>
        <v>#DIV/0!</v>
      </c>
      <c r="H384" s="268" t="e">
        <f>D384*'6. WEIGHT PER PRODUCT '!$C$14</f>
        <v>#DIV/0!</v>
      </c>
      <c r="I384" s="268" t="e">
        <f>D384*'6. WEIGHT PER PRODUCT '!$C$15</f>
        <v>#DIV/0!</v>
      </c>
      <c r="J384" s="268" t="e">
        <f>D384*'6. WEIGHT PER PRODUCT '!$C$16</f>
        <v>#DIV/0!</v>
      </c>
      <c r="K384" s="268" t="e">
        <f>D384*'6. WEIGHT PER PRODUCT '!$C$17</f>
        <v>#DIV/0!</v>
      </c>
      <c r="L384" s="268" t="e">
        <f t="shared" si="111"/>
        <v>#DIV/0!</v>
      </c>
      <c r="M384" s="268" t="e">
        <f t="shared" si="97"/>
        <v>#DIV/0!</v>
      </c>
      <c r="N384" s="268" t="e">
        <f t="shared" si="98"/>
        <v>#DIV/0!</v>
      </c>
      <c r="O384" s="268" t="e">
        <f t="shared" si="99"/>
        <v>#DIV/0!</v>
      </c>
      <c r="P384" s="268" t="e">
        <f t="shared" si="104"/>
        <v>#DIV/0!</v>
      </c>
      <c r="Q384" s="268" t="e">
        <f t="shared" si="100"/>
        <v>#DIV/0!</v>
      </c>
      <c r="R384" s="268" t="e">
        <f t="shared" si="105"/>
        <v>#DIV/0!</v>
      </c>
      <c r="S384" s="268" t="e">
        <f t="shared" si="101"/>
        <v>#DIV/0!</v>
      </c>
      <c r="T384" s="268" t="e">
        <f t="shared" si="106"/>
        <v>#DIV/0!</v>
      </c>
      <c r="U384" s="268" t="e">
        <f t="shared" si="102"/>
        <v>#DIV/0!</v>
      </c>
      <c r="V384" s="269" t="e">
        <f t="shared" si="107"/>
        <v>#DIV/0!</v>
      </c>
      <c r="W384" s="270" t="e">
        <f t="shared" si="108"/>
        <v>#DIV/0!</v>
      </c>
      <c r="X384" s="270" t="e">
        <f t="shared" si="109"/>
        <v>#DIV/0!</v>
      </c>
      <c r="Y384" s="270" t="e">
        <f t="shared" si="103"/>
        <v>#DIV/0!</v>
      </c>
    </row>
    <row r="385" spans="1:25" ht="25.5" customHeight="1">
      <c r="A385" s="267">
        <v>276</v>
      </c>
      <c r="B385" s="212"/>
      <c r="C385" s="212"/>
      <c r="D385" s="268" t="e">
        <f>'2. Outdoor DSLAM'!H279</f>
        <v>#DIV/0!</v>
      </c>
      <c r="E385" s="268" t="e">
        <f>D385*'6. WEIGHT PER PRODUCT '!$C$11</f>
        <v>#DIV/0!</v>
      </c>
      <c r="F385" s="268" t="e">
        <f>D385*'6. WEIGHT PER PRODUCT '!$C$12</f>
        <v>#DIV/0!</v>
      </c>
      <c r="G385" s="268" t="e">
        <f>D385*'6. WEIGHT PER PRODUCT '!$C$13</f>
        <v>#DIV/0!</v>
      </c>
      <c r="H385" s="268" t="e">
        <f>D385*'6. WEIGHT PER PRODUCT '!$C$14</f>
        <v>#DIV/0!</v>
      </c>
      <c r="I385" s="268" t="e">
        <f>D385*'6. WEIGHT PER PRODUCT '!$C$15</f>
        <v>#DIV/0!</v>
      </c>
      <c r="J385" s="268" t="e">
        <f>D385*'6. WEIGHT PER PRODUCT '!$C$16</f>
        <v>#DIV/0!</v>
      </c>
      <c r="K385" s="268" t="e">
        <f>D385*'6. WEIGHT PER PRODUCT '!$C$17</f>
        <v>#DIV/0!</v>
      </c>
      <c r="L385" s="268" t="e">
        <f t="shared" si="111"/>
        <v>#DIV/0!</v>
      </c>
      <c r="M385" s="268" t="e">
        <f aca="true" t="shared" si="112" ref="M385:M448">(((E385*512)+(F385*1024)+(G385*2048)+(H385*4096))/1000)/50</f>
        <v>#DIV/0!</v>
      </c>
      <c r="N385" s="268" t="e">
        <f aca="true" t="shared" si="113" ref="N385:N448">(((I385*2048)+(J385*4096)+(K385*8192))/1000)/20</f>
        <v>#DIV/0!</v>
      </c>
      <c r="O385" s="268" t="e">
        <f aca="true" t="shared" si="114" ref="O385:O448">M385+N385</f>
        <v>#DIV/0!</v>
      </c>
      <c r="P385" s="268" t="e">
        <f t="shared" si="104"/>
        <v>#DIV/0!</v>
      </c>
      <c r="Q385" s="268" t="e">
        <f aca="true" t="shared" si="115" ref="Q385:Q448">IF(P385&gt;O385,0,O385-P385)</f>
        <v>#DIV/0!</v>
      </c>
      <c r="R385" s="268" t="e">
        <f t="shared" si="105"/>
        <v>#DIV/0!</v>
      </c>
      <c r="S385" s="268" t="e">
        <f aca="true" t="shared" si="116" ref="S385:S448">IF(R385&gt;Q385,0,Q385-R385)</f>
        <v>#DIV/0!</v>
      </c>
      <c r="T385" s="268" t="e">
        <f t="shared" si="106"/>
        <v>#DIV/0!</v>
      </c>
      <c r="U385" s="268" t="e">
        <f aca="true" t="shared" si="117" ref="U385:U448">SUM(P385:T385)</f>
        <v>#DIV/0!</v>
      </c>
      <c r="V385" s="269" t="e">
        <f t="shared" si="107"/>
        <v>#DIV/0!</v>
      </c>
      <c r="W385" s="270" t="e">
        <f t="shared" si="108"/>
        <v>#DIV/0!</v>
      </c>
      <c r="X385" s="270" t="e">
        <f t="shared" si="109"/>
        <v>#DIV/0!</v>
      </c>
      <c r="Y385" s="270" t="e">
        <f aca="true" t="shared" si="118" ref="Y385:Y448">SUM(V385:X385)</f>
        <v>#DIV/0!</v>
      </c>
    </row>
    <row r="386" spans="1:25" ht="25.5" customHeight="1">
      <c r="A386" s="267">
        <v>277</v>
      </c>
      <c r="B386" s="212"/>
      <c r="C386" s="212"/>
      <c r="D386" s="268" t="e">
        <f>'2. Outdoor DSLAM'!H280</f>
        <v>#DIV/0!</v>
      </c>
      <c r="E386" s="268" t="e">
        <f>D386*'6. WEIGHT PER PRODUCT '!$C$11</f>
        <v>#DIV/0!</v>
      </c>
      <c r="F386" s="268" t="e">
        <f>D386*'6. WEIGHT PER PRODUCT '!$C$12</f>
        <v>#DIV/0!</v>
      </c>
      <c r="G386" s="268" t="e">
        <f>D386*'6. WEIGHT PER PRODUCT '!$C$13</f>
        <v>#DIV/0!</v>
      </c>
      <c r="H386" s="268" t="e">
        <f>D386*'6. WEIGHT PER PRODUCT '!$C$14</f>
        <v>#DIV/0!</v>
      </c>
      <c r="I386" s="268" t="e">
        <f>D386*'6. WEIGHT PER PRODUCT '!$C$15</f>
        <v>#DIV/0!</v>
      </c>
      <c r="J386" s="268" t="e">
        <f>D386*'6. WEIGHT PER PRODUCT '!$C$16</f>
        <v>#DIV/0!</v>
      </c>
      <c r="K386" s="268" t="e">
        <f>D386*'6. WEIGHT PER PRODUCT '!$C$17</f>
        <v>#DIV/0!</v>
      </c>
      <c r="L386" s="268" t="e">
        <f t="shared" si="111"/>
        <v>#DIV/0!</v>
      </c>
      <c r="M386" s="268" t="e">
        <f t="shared" si="112"/>
        <v>#DIV/0!</v>
      </c>
      <c r="N386" s="268" t="e">
        <f t="shared" si="113"/>
        <v>#DIV/0!</v>
      </c>
      <c r="O386" s="268" t="e">
        <f t="shared" si="114"/>
        <v>#DIV/0!</v>
      </c>
      <c r="P386" s="268" t="e">
        <f t="shared" si="104"/>
        <v>#DIV/0!</v>
      </c>
      <c r="Q386" s="268" t="e">
        <f t="shared" si="115"/>
        <v>#DIV/0!</v>
      </c>
      <c r="R386" s="268" t="e">
        <f t="shared" si="105"/>
        <v>#DIV/0!</v>
      </c>
      <c r="S386" s="268" t="e">
        <f t="shared" si="116"/>
        <v>#DIV/0!</v>
      </c>
      <c r="T386" s="268" t="e">
        <f t="shared" si="106"/>
        <v>#DIV/0!</v>
      </c>
      <c r="U386" s="268" t="e">
        <f t="shared" si="117"/>
        <v>#DIV/0!</v>
      </c>
      <c r="V386" s="269" t="e">
        <f t="shared" si="107"/>
        <v>#DIV/0!</v>
      </c>
      <c r="W386" s="270" t="e">
        <f t="shared" si="108"/>
        <v>#DIV/0!</v>
      </c>
      <c r="X386" s="270" t="e">
        <f t="shared" si="109"/>
        <v>#DIV/0!</v>
      </c>
      <c r="Y386" s="270" t="e">
        <f t="shared" si="118"/>
        <v>#DIV/0!</v>
      </c>
    </row>
    <row r="387" spans="1:25" ht="25.5" customHeight="1">
      <c r="A387" s="267">
        <v>278</v>
      </c>
      <c r="B387" s="212"/>
      <c r="C387" s="212"/>
      <c r="D387" s="268" t="e">
        <f>'2. Outdoor DSLAM'!H281</f>
        <v>#DIV/0!</v>
      </c>
      <c r="E387" s="268" t="e">
        <f>D387*'6. WEIGHT PER PRODUCT '!$C$11</f>
        <v>#DIV/0!</v>
      </c>
      <c r="F387" s="268" t="e">
        <f>D387*'6. WEIGHT PER PRODUCT '!$C$12</f>
        <v>#DIV/0!</v>
      </c>
      <c r="G387" s="268" t="e">
        <f>D387*'6. WEIGHT PER PRODUCT '!$C$13</f>
        <v>#DIV/0!</v>
      </c>
      <c r="H387" s="268" t="e">
        <f>D387*'6. WEIGHT PER PRODUCT '!$C$14</f>
        <v>#DIV/0!</v>
      </c>
      <c r="I387" s="268" t="e">
        <f>D387*'6. WEIGHT PER PRODUCT '!$C$15</f>
        <v>#DIV/0!</v>
      </c>
      <c r="J387" s="268" t="e">
        <f>D387*'6. WEIGHT PER PRODUCT '!$C$16</f>
        <v>#DIV/0!</v>
      </c>
      <c r="K387" s="268" t="e">
        <f>D387*'6. WEIGHT PER PRODUCT '!$C$17</f>
        <v>#DIV/0!</v>
      </c>
      <c r="L387" s="268" t="e">
        <f t="shared" si="111"/>
        <v>#DIV/0!</v>
      </c>
      <c r="M387" s="268" t="e">
        <f t="shared" si="112"/>
        <v>#DIV/0!</v>
      </c>
      <c r="N387" s="268" t="e">
        <f t="shared" si="113"/>
        <v>#DIV/0!</v>
      </c>
      <c r="O387" s="268" t="e">
        <f t="shared" si="114"/>
        <v>#DIV/0!</v>
      </c>
      <c r="P387" s="268" t="e">
        <f t="shared" si="104"/>
        <v>#DIV/0!</v>
      </c>
      <c r="Q387" s="268" t="e">
        <f t="shared" si="115"/>
        <v>#DIV/0!</v>
      </c>
      <c r="R387" s="268" t="e">
        <f t="shared" si="105"/>
        <v>#DIV/0!</v>
      </c>
      <c r="S387" s="268" t="e">
        <f t="shared" si="116"/>
        <v>#DIV/0!</v>
      </c>
      <c r="T387" s="268" t="e">
        <f t="shared" si="106"/>
        <v>#DIV/0!</v>
      </c>
      <c r="U387" s="268" t="e">
        <f t="shared" si="117"/>
        <v>#DIV/0!</v>
      </c>
      <c r="V387" s="269" t="e">
        <f t="shared" si="107"/>
        <v>#DIV/0!</v>
      </c>
      <c r="W387" s="270" t="e">
        <f t="shared" si="108"/>
        <v>#DIV/0!</v>
      </c>
      <c r="X387" s="270" t="e">
        <f t="shared" si="109"/>
        <v>#DIV/0!</v>
      </c>
      <c r="Y387" s="270" t="e">
        <f t="shared" si="118"/>
        <v>#DIV/0!</v>
      </c>
    </row>
    <row r="388" spans="1:25" ht="25.5" customHeight="1">
      <c r="A388" s="267">
        <v>279</v>
      </c>
      <c r="B388" s="212"/>
      <c r="C388" s="212"/>
      <c r="D388" s="268" t="e">
        <f>'2. Outdoor DSLAM'!H282</f>
        <v>#DIV/0!</v>
      </c>
      <c r="E388" s="268" t="e">
        <f>D388*'6. WEIGHT PER PRODUCT '!$C$11</f>
        <v>#DIV/0!</v>
      </c>
      <c r="F388" s="268" t="e">
        <f>D388*'6. WEIGHT PER PRODUCT '!$C$12</f>
        <v>#DIV/0!</v>
      </c>
      <c r="G388" s="268" t="e">
        <f>D388*'6. WEIGHT PER PRODUCT '!$C$13</f>
        <v>#DIV/0!</v>
      </c>
      <c r="H388" s="268" t="e">
        <f>D388*'6. WEIGHT PER PRODUCT '!$C$14</f>
        <v>#DIV/0!</v>
      </c>
      <c r="I388" s="268" t="e">
        <f>D388*'6. WEIGHT PER PRODUCT '!$C$15</f>
        <v>#DIV/0!</v>
      </c>
      <c r="J388" s="268" t="e">
        <f>D388*'6. WEIGHT PER PRODUCT '!$C$16</f>
        <v>#DIV/0!</v>
      </c>
      <c r="K388" s="268" t="e">
        <f>D388*'6. WEIGHT PER PRODUCT '!$C$17</f>
        <v>#DIV/0!</v>
      </c>
      <c r="L388" s="268" t="e">
        <f t="shared" si="111"/>
        <v>#DIV/0!</v>
      </c>
      <c r="M388" s="268" t="e">
        <f t="shared" si="112"/>
        <v>#DIV/0!</v>
      </c>
      <c r="N388" s="268" t="e">
        <f t="shared" si="113"/>
        <v>#DIV/0!</v>
      </c>
      <c r="O388" s="268" t="e">
        <f t="shared" si="114"/>
        <v>#DIV/0!</v>
      </c>
      <c r="P388" s="268" t="e">
        <f t="shared" si="104"/>
        <v>#DIV/0!</v>
      </c>
      <c r="Q388" s="268" t="e">
        <f t="shared" si="115"/>
        <v>#DIV/0!</v>
      </c>
      <c r="R388" s="268" t="e">
        <f t="shared" si="105"/>
        <v>#DIV/0!</v>
      </c>
      <c r="S388" s="268" t="e">
        <f t="shared" si="116"/>
        <v>#DIV/0!</v>
      </c>
      <c r="T388" s="268" t="e">
        <f t="shared" si="106"/>
        <v>#DIV/0!</v>
      </c>
      <c r="U388" s="268" t="e">
        <f t="shared" si="117"/>
        <v>#DIV/0!</v>
      </c>
      <c r="V388" s="269" t="e">
        <f t="shared" si="107"/>
        <v>#DIV/0!</v>
      </c>
      <c r="W388" s="270" t="e">
        <f t="shared" si="108"/>
        <v>#DIV/0!</v>
      </c>
      <c r="X388" s="270" t="e">
        <f t="shared" si="109"/>
        <v>#DIV/0!</v>
      </c>
      <c r="Y388" s="270" t="e">
        <f t="shared" si="118"/>
        <v>#DIV/0!</v>
      </c>
    </row>
    <row r="389" spans="1:25" ht="25.5" customHeight="1">
      <c r="A389" s="267">
        <v>280</v>
      </c>
      <c r="B389" s="212"/>
      <c r="C389" s="212"/>
      <c r="D389" s="268" t="e">
        <f>'2. Outdoor DSLAM'!H283</f>
        <v>#DIV/0!</v>
      </c>
      <c r="E389" s="268" t="e">
        <f>D389*'6. WEIGHT PER PRODUCT '!$C$11</f>
        <v>#DIV/0!</v>
      </c>
      <c r="F389" s="268" t="e">
        <f>D389*'6. WEIGHT PER PRODUCT '!$C$12</f>
        <v>#DIV/0!</v>
      </c>
      <c r="G389" s="268" t="e">
        <f>D389*'6. WEIGHT PER PRODUCT '!$C$13</f>
        <v>#DIV/0!</v>
      </c>
      <c r="H389" s="268" t="e">
        <f>D389*'6. WEIGHT PER PRODUCT '!$C$14</f>
        <v>#DIV/0!</v>
      </c>
      <c r="I389" s="268" t="e">
        <f>D389*'6. WEIGHT PER PRODUCT '!$C$15</f>
        <v>#DIV/0!</v>
      </c>
      <c r="J389" s="268" t="e">
        <f>D389*'6. WEIGHT PER PRODUCT '!$C$16</f>
        <v>#DIV/0!</v>
      </c>
      <c r="K389" s="268" t="e">
        <f>D389*'6. WEIGHT PER PRODUCT '!$C$17</f>
        <v>#DIV/0!</v>
      </c>
      <c r="L389" s="268" t="e">
        <f t="shared" si="111"/>
        <v>#DIV/0!</v>
      </c>
      <c r="M389" s="268" t="e">
        <f t="shared" si="112"/>
        <v>#DIV/0!</v>
      </c>
      <c r="N389" s="268" t="e">
        <f t="shared" si="113"/>
        <v>#DIV/0!</v>
      </c>
      <c r="O389" s="268" t="e">
        <f t="shared" si="114"/>
        <v>#DIV/0!</v>
      </c>
      <c r="P389" s="268" t="e">
        <f t="shared" si="104"/>
        <v>#DIV/0!</v>
      </c>
      <c r="Q389" s="268" t="e">
        <f t="shared" si="115"/>
        <v>#DIV/0!</v>
      </c>
      <c r="R389" s="268" t="e">
        <f t="shared" si="105"/>
        <v>#DIV/0!</v>
      </c>
      <c r="S389" s="268" t="e">
        <f t="shared" si="116"/>
        <v>#DIV/0!</v>
      </c>
      <c r="T389" s="268" t="e">
        <f t="shared" si="106"/>
        <v>#DIV/0!</v>
      </c>
      <c r="U389" s="268" t="e">
        <f t="shared" si="117"/>
        <v>#DIV/0!</v>
      </c>
      <c r="V389" s="269" t="e">
        <f t="shared" si="107"/>
        <v>#DIV/0!</v>
      </c>
      <c r="W389" s="270" t="e">
        <f t="shared" si="108"/>
        <v>#DIV/0!</v>
      </c>
      <c r="X389" s="270" t="e">
        <f t="shared" si="109"/>
        <v>#DIV/0!</v>
      </c>
      <c r="Y389" s="270" t="e">
        <f t="shared" si="118"/>
        <v>#DIV/0!</v>
      </c>
    </row>
    <row r="390" spans="1:25" ht="25.5" customHeight="1">
      <c r="A390" s="267">
        <v>281</v>
      </c>
      <c r="B390" s="212"/>
      <c r="C390" s="212"/>
      <c r="D390" s="268" t="e">
        <f>'2. Outdoor DSLAM'!H284</f>
        <v>#DIV/0!</v>
      </c>
      <c r="E390" s="268" t="e">
        <f>D390*'6. WEIGHT PER PRODUCT '!$C$11</f>
        <v>#DIV/0!</v>
      </c>
      <c r="F390" s="268" t="e">
        <f>D390*'6. WEIGHT PER PRODUCT '!$C$12</f>
        <v>#DIV/0!</v>
      </c>
      <c r="G390" s="268" t="e">
        <f>D390*'6. WEIGHT PER PRODUCT '!$C$13</f>
        <v>#DIV/0!</v>
      </c>
      <c r="H390" s="268" t="e">
        <f>D390*'6. WEIGHT PER PRODUCT '!$C$14</f>
        <v>#DIV/0!</v>
      </c>
      <c r="I390" s="268" t="e">
        <f>D390*'6. WEIGHT PER PRODUCT '!$C$15</f>
        <v>#DIV/0!</v>
      </c>
      <c r="J390" s="268" t="e">
        <f>D390*'6. WEIGHT PER PRODUCT '!$C$16</f>
        <v>#DIV/0!</v>
      </c>
      <c r="K390" s="268" t="e">
        <f>D390*'6. WEIGHT PER PRODUCT '!$C$17</f>
        <v>#DIV/0!</v>
      </c>
      <c r="L390" s="268" t="e">
        <f t="shared" si="111"/>
        <v>#DIV/0!</v>
      </c>
      <c r="M390" s="268" t="e">
        <f t="shared" si="112"/>
        <v>#DIV/0!</v>
      </c>
      <c r="N390" s="268" t="e">
        <f t="shared" si="113"/>
        <v>#DIV/0!</v>
      </c>
      <c r="O390" s="268" t="e">
        <f t="shared" si="114"/>
        <v>#DIV/0!</v>
      </c>
      <c r="P390" s="268" t="e">
        <f t="shared" si="104"/>
        <v>#DIV/0!</v>
      </c>
      <c r="Q390" s="268" t="e">
        <f t="shared" si="115"/>
        <v>#DIV/0!</v>
      </c>
      <c r="R390" s="268" t="e">
        <f t="shared" si="105"/>
        <v>#DIV/0!</v>
      </c>
      <c r="S390" s="268" t="e">
        <f t="shared" si="116"/>
        <v>#DIV/0!</v>
      </c>
      <c r="T390" s="268" t="e">
        <f t="shared" si="106"/>
        <v>#DIV/0!</v>
      </c>
      <c r="U390" s="268" t="e">
        <f t="shared" si="117"/>
        <v>#DIV/0!</v>
      </c>
      <c r="V390" s="269" t="e">
        <f t="shared" si="107"/>
        <v>#DIV/0!</v>
      </c>
      <c r="W390" s="270" t="e">
        <f t="shared" si="108"/>
        <v>#DIV/0!</v>
      </c>
      <c r="X390" s="270" t="e">
        <f t="shared" si="109"/>
        <v>#DIV/0!</v>
      </c>
      <c r="Y390" s="270" t="e">
        <f t="shared" si="118"/>
        <v>#DIV/0!</v>
      </c>
    </row>
    <row r="391" spans="1:25" ht="25.5" customHeight="1">
      <c r="A391" s="267">
        <v>282</v>
      </c>
      <c r="B391" s="212"/>
      <c r="C391" s="212"/>
      <c r="D391" s="268" t="e">
        <f>'2. Outdoor DSLAM'!H285</f>
        <v>#DIV/0!</v>
      </c>
      <c r="E391" s="268" t="e">
        <f>D391*'6. WEIGHT PER PRODUCT '!$C$11</f>
        <v>#DIV/0!</v>
      </c>
      <c r="F391" s="268" t="e">
        <f>D391*'6. WEIGHT PER PRODUCT '!$C$12</f>
        <v>#DIV/0!</v>
      </c>
      <c r="G391" s="268" t="e">
        <f>D391*'6. WEIGHT PER PRODUCT '!$C$13</f>
        <v>#DIV/0!</v>
      </c>
      <c r="H391" s="268" t="e">
        <f>D391*'6. WEIGHT PER PRODUCT '!$C$14</f>
        <v>#DIV/0!</v>
      </c>
      <c r="I391" s="268" t="e">
        <f>D391*'6. WEIGHT PER PRODUCT '!$C$15</f>
        <v>#DIV/0!</v>
      </c>
      <c r="J391" s="268" t="e">
        <f>D391*'6. WEIGHT PER PRODUCT '!$C$16</f>
        <v>#DIV/0!</v>
      </c>
      <c r="K391" s="268" t="e">
        <f>D391*'6. WEIGHT PER PRODUCT '!$C$17</f>
        <v>#DIV/0!</v>
      </c>
      <c r="L391" s="268" t="e">
        <f t="shared" si="111"/>
        <v>#DIV/0!</v>
      </c>
      <c r="M391" s="268" t="e">
        <f t="shared" si="112"/>
        <v>#DIV/0!</v>
      </c>
      <c r="N391" s="268" t="e">
        <f t="shared" si="113"/>
        <v>#DIV/0!</v>
      </c>
      <c r="O391" s="268" t="e">
        <f t="shared" si="114"/>
        <v>#DIV/0!</v>
      </c>
      <c r="P391" s="268" t="e">
        <f t="shared" si="104"/>
        <v>#DIV/0!</v>
      </c>
      <c r="Q391" s="268" t="e">
        <f t="shared" si="115"/>
        <v>#DIV/0!</v>
      </c>
      <c r="R391" s="268" t="e">
        <f t="shared" si="105"/>
        <v>#DIV/0!</v>
      </c>
      <c r="S391" s="268" t="e">
        <f t="shared" si="116"/>
        <v>#DIV/0!</v>
      </c>
      <c r="T391" s="268" t="e">
        <f t="shared" si="106"/>
        <v>#DIV/0!</v>
      </c>
      <c r="U391" s="268" t="e">
        <f t="shared" si="117"/>
        <v>#DIV/0!</v>
      </c>
      <c r="V391" s="269" t="e">
        <f t="shared" si="107"/>
        <v>#DIV/0!</v>
      </c>
      <c r="W391" s="270" t="e">
        <f t="shared" si="108"/>
        <v>#DIV/0!</v>
      </c>
      <c r="X391" s="270" t="e">
        <f t="shared" si="109"/>
        <v>#DIV/0!</v>
      </c>
      <c r="Y391" s="270" t="e">
        <f t="shared" si="118"/>
        <v>#DIV/0!</v>
      </c>
    </row>
    <row r="392" spans="1:25" ht="25.5" customHeight="1">
      <c r="A392" s="267">
        <v>283</v>
      </c>
      <c r="B392" s="212"/>
      <c r="C392" s="212"/>
      <c r="D392" s="268" t="e">
        <f>'2. Outdoor DSLAM'!H286</f>
        <v>#DIV/0!</v>
      </c>
      <c r="E392" s="268" t="e">
        <f>D392*'6. WEIGHT PER PRODUCT '!$C$11</f>
        <v>#DIV/0!</v>
      </c>
      <c r="F392" s="268" t="e">
        <f>D392*'6. WEIGHT PER PRODUCT '!$C$12</f>
        <v>#DIV/0!</v>
      </c>
      <c r="G392" s="268" t="e">
        <f>D392*'6. WEIGHT PER PRODUCT '!$C$13</f>
        <v>#DIV/0!</v>
      </c>
      <c r="H392" s="268" t="e">
        <f>D392*'6. WEIGHT PER PRODUCT '!$C$14</f>
        <v>#DIV/0!</v>
      </c>
      <c r="I392" s="268" t="e">
        <f>D392*'6. WEIGHT PER PRODUCT '!$C$15</f>
        <v>#DIV/0!</v>
      </c>
      <c r="J392" s="268" t="e">
        <f>D392*'6. WEIGHT PER PRODUCT '!$C$16</f>
        <v>#DIV/0!</v>
      </c>
      <c r="K392" s="268" t="e">
        <f>D392*'6. WEIGHT PER PRODUCT '!$C$17</f>
        <v>#DIV/0!</v>
      </c>
      <c r="L392" s="268" t="e">
        <f t="shared" si="111"/>
        <v>#DIV/0!</v>
      </c>
      <c r="M392" s="268" t="e">
        <f t="shared" si="112"/>
        <v>#DIV/0!</v>
      </c>
      <c r="N392" s="268" t="e">
        <f t="shared" si="113"/>
        <v>#DIV/0!</v>
      </c>
      <c r="O392" s="268" t="e">
        <f t="shared" si="114"/>
        <v>#DIV/0!</v>
      </c>
      <c r="P392" s="268" t="e">
        <f t="shared" si="104"/>
        <v>#DIV/0!</v>
      </c>
      <c r="Q392" s="268" t="e">
        <f t="shared" si="115"/>
        <v>#DIV/0!</v>
      </c>
      <c r="R392" s="268" t="e">
        <f t="shared" si="105"/>
        <v>#DIV/0!</v>
      </c>
      <c r="S392" s="268" t="e">
        <f t="shared" si="116"/>
        <v>#DIV/0!</v>
      </c>
      <c r="T392" s="268" t="e">
        <f t="shared" si="106"/>
        <v>#DIV/0!</v>
      </c>
      <c r="U392" s="268" t="e">
        <f t="shared" si="117"/>
        <v>#DIV/0!</v>
      </c>
      <c r="V392" s="269" t="e">
        <f t="shared" si="107"/>
        <v>#DIV/0!</v>
      </c>
      <c r="W392" s="270" t="e">
        <f t="shared" si="108"/>
        <v>#DIV/0!</v>
      </c>
      <c r="X392" s="270" t="e">
        <f t="shared" si="109"/>
        <v>#DIV/0!</v>
      </c>
      <c r="Y392" s="270" t="e">
        <f t="shared" si="118"/>
        <v>#DIV/0!</v>
      </c>
    </row>
    <row r="393" spans="1:25" ht="25.5" customHeight="1">
      <c r="A393" s="267">
        <v>284</v>
      </c>
      <c r="B393" s="212"/>
      <c r="C393" s="212"/>
      <c r="D393" s="268" t="e">
        <f>'2. Outdoor DSLAM'!H287</f>
        <v>#DIV/0!</v>
      </c>
      <c r="E393" s="268" t="e">
        <f>D393*'6. WEIGHT PER PRODUCT '!$C$11</f>
        <v>#DIV/0!</v>
      </c>
      <c r="F393" s="268" t="e">
        <f>D393*'6. WEIGHT PER PRODUCT '!$C$12</f>
        <v>#DIV/0!</v>
      </c>
      <c r="G393" s="268" t="e">
        <f>D393*'6. WEIGHT PER PRODUCT '!$C$13</f>
        <v>#DIV/0!</v>
      </c>
      <c r="H393" s="268" t="e">
        <f>D393*'6. WEIGHT PER PRODUCT '!$C$14</f>
        <v>#DIV/0!</v>
      </c>
      <c r="I393" s="268" t="e">
        <f>D393*'6. WEIGHT PER PRODUCT '!$C$15</f>
        <v>#DIV/0!</v>
      </c>
      <c r="J393" s="268" t="e">
        <f>D393*'6. WEIGHT PER PRODUCT '!$C$16</f>
        <v>#DIV/0!</v>
      </c>
      <c r="K393" s="268" t="e">
        <f>D393*'6. WEIGHT PER PRODUCT '!$C$17</f>
        <v>#DIV/0!</v>
      </c>
      <c r="L393" s="268" t="e">
        <f t="shared" si="111"/>
        <v>#DIV/0!</v>
      </c>
      <c r="M393" s="268" t="e">
        <f t="shared" si="112"/>
        <v>#DIV/0!</v>
      </c>
      <c r="N393" s="268" t="e">
        <f t="shared" si="113"/>
        <v>#DIV/0!</v>
      </c>
      <c r="O393" s="268" t="e">
        <f t="shared" si="114"/>
        <v>#DIV/0!</v>
      </c>
      <c r="P393" s="268" t="e">
        <f t="shared" si="104"/>
        <v>#DIV/0!</v>
      </c>
      <c r="Q393" s="268" t="e">
        <f t="shared" si="115"/>
        <v>#DIV/0!</v>
      </c>
      <c r="R393" s="268" t="e">
        <f t="shared" si="105"/>
        <v>#DIV/0!</v>
      </c>
      <c r="S393" s="268" t="e">
        <f t="shared" si="116"/>
        <v>#DIV/0!</v>
      </c>
      <c r="T393" s="268" t="e">
        <f t="shared" si="106"/>
        <v>#DIV/0!</v>
      </c>
      <c r="U393" s="268" t="e">
        <f t="shared" si="117"/>
        <v>#DIV/0!</v>
      </c>
      <c r="V393" s="269" t="e">
        <f t="shared" si="107"/>
        <v>#DIV/0!</v>
      </c>
      <c r="W393" s="270" t="e">
        <f t="shared" si="108"/>
        <v>#DIV/0!</v>
      </c>
      <c r="X393" s="270" t="e">
        <f t="shared" si="109"/>
        <v>#DIV/0!</v>
      </c>
      <c r="Y393" s="270" t="e">
        <f t="shared" si="118"/>
        <v>#DIV/0!</v>
      </c>
    </row>
    <row r="394" spans="1:25" ht="25.5" customHeight="1">
      <c r="A394" s="267">
        <v>285</v>
      </c>
      <c r="B394" s="212"/>
      <c r="C394" s="212"/>
      <c r="D394" s="268" t="e">
        <f>'2. Outdoor DSLAM'!H288</f>
        <v>#DIV/0!</v>
      </c>
      <c r="E394" s="268" t="e">
        <f>D394*'6. WEIGHT PER PRODUCT '!$C$11</f>
        <v>#DIV/0!</v>
      </c>
      <c r="F394" s="268" t="e">
        <f>D394*'6. WEIGHT PER PRODUCT '!$C$12</f>
        <v>#DIV/0!</v>
      </c>
      <c r="G394" s="268" t="e">
        <f>D394*'6. WEIGHT PER PRODUCT '!$C$13</f>
        <v>#DIV/0!</v>
      </c>
      <c r="H394" s="268" t="e">
        <f>D394*'6. WEIGHT PER PRODUCT '!$C$14</f>
        <v>#DIV/0!</v>
      </c>
      <c r="I394" s="268" t="e">
        <f>D394*'6. WEIGHT PER PRODUCT '!$C$15</f>
        <v>#DIV/0!</v>
      </c>
      <c r="J394" s="268" t="e">
        <f>D394*'6. WEIGHT PER PRODUCT '!$C$16</f>
        <v>#DIV/0!</v>
      </c>
      <c r="K394" s="268" t="e">
        <f>D394*'6. WEIGHT PER PRODUCT '!$C$17</f>
        <v>#DIV/0!</v>
      </c>
      <c r="L394" s="268" t="e">
        <f t="shared" si="111"/>
        <v>#DIV/0!</v>
      </c>
      <c r="M394" s="268" t="e">
        <f t="shared" si="112"/>
        <v>#DIV/0!</v>
      </c>
      <c r="N394" s="268" t="e">
        <f t="shared" si="113"/>
        <v>#DIV/0!</v>
      </c>
      <c r="O394" s="268" t="e">
        <f t="shared" si="114"/>
        <v>#DIV/0!</v>
      </c>
      <c r="P394" s="268" t="e">
        <f t="shared" si="104"/>
        <v>#DIV/0!</v>
      </c>
      <c r="Q394" s="268" t="e">
        <f t="shared" si="115"/>
        <v>#DIV/0!</v>
      </c>
      <c r="R394" s="268" t="e">
        <f t="shared" si="105"/>
        <v>#DIV/0!</v>
      </c>
      <c r="S394" s="268" t="e">
        <f t="shared" si="116"/>
        <v>#DIV/0!</v>
      </c>
      <c r="T394" s="268" t="e">
        <f t="shared" si="106"/>
        <v>#DIV/0!</v>
      </c>
      <c r="U394" s="268" t="e">
        <f t="shared" si="117"/>
        <v>#DIV/0!</v>
      </c>
      <c r="V394" s="269" t="e">
        <f t="shared" si="107"/>
        <v>#DIV/0!</v>
      </c>
      <c r="W394" s="270" t="e">
        <f t="shared" si="108"/>
        <v>#DIV/0!</v>
      </c>
      <c r="X394" s="270" t="e">
        <f t="shared" si="109"/>
        <v>#DIV/0!</v>
      </c>
      <c r="Y394" s="270" t="e">
        <f t="shared" si="118"/>
        <v>#DIV/0!</v>
      </c>
    </row>
    <row r="395" spans="1:25" ht="25.5" customHeight="1">
      <c r="A395" s="267">
        <v>286</v>
      </c>
      <c r="B395" s="212"/>
      <c r="C395" s="212"/>
      <c r="D395" s="268" t="e">
        <f>'2. Outdoor DSLAM'!H289</f>
        <v>#DIV/0!</v>
      </c>
      <c r="E395" s="268" t="e">
        <f>D395*'6. WEIGHT PER PRODUCT '!$C$11</f>
        <v>#DIV/0!</v>
      </c>
      <c r="F395" s="268" t="e">
        <f>D395*'6. WEIGHT PER PRODUCT '!$C$12</f>
        <v>#DIV/0!</v>
      </c>
      <c r="G395" s="268" t="e">
        <f>D395*'6. WEIGHT PER PRODUCT '!$C$13</f>
        <v>#DIV/0!</v>
      </c>
      <c r="H395" s="268" t="e">
        <f>D395*'6. WEIGHT PER PRODUCT '!$C$14</f>
        <v>#DIV/0!</v>
      </c>
      <c r="I395" s="268" t="e">
        <f>D395*'6. WEIGHT PER PRODUCT '!$C$15</f>
        <v>#DIV/0!</v>
      </c>
      <c r="J395" s="268" t="e">
        <f>D395*'6. WEIGHT PER PRODUCT '!$C$16</f>
        <v>#DIV/0!</v>
      </c>
      <c r="K395" s="268" t="e">
        <f>D395*'6. WEIGHT PER PRODUCT '!$C$17</f>
        <v>#DIV/0!</v>
      </c>
      <c r="L395" s="268" t="e">
        <f t="shared" si="111"/>
        <v>#DIV/0!</v>
      </c>
      <c r="M395" s="268" t="e">
        <f t="shared" si="112"/>
        <v>#DIV/0!</v>
      </c>
      <c r="N395" s="268" t="e">
        <f t="shared" si="113"/>
        <v>#DIV/0!</v>
      </c>
      <c r="O395" s="268" t="e">
        <f t="shared" si="114"/>
        <v>#DIV/0!</v>
      </c>
      <c r="P395" s="268" t="e">
        <f t="shared" si="104"/>
        <v>#DIV/0!</v>
      </c>
      <c r="Q395" s="268" t="e">
        <f t="shared" si="115"/>
        <v>#DIV/0!</v>
      </c>
      <c r="R395" s="268" t="e">
        <f t="shared" si="105"/>
        <v>#DIV/0!</v>
      </c>
      <c r="S395" s="268" t="e">
        <f t="shared" si="116"/>
        <v>#DIV/0!</v>
      </c>
      <c r="T395" s="268" t="e">
        <f t="shared" si="106"/>
        <v>#DIV/0!</v>
      </c>
      <c r="U395" s="268" t="e">
        <f t="shared" si="117"/>
        <v>#DIV/0!</v>
      </c>
      <c r="V395" s="269" t="e">
        <f t="shared" si="107"/>
        <v>#DIV/0!</v>
      </c>
      <c r="W395" s="270" t="e">
        <f t="shared" si="108"/>
        <v>#DIV/0!</v>
      </c>
      <c r="X395" s="270" t="e">
        <f t="shared" si="109"/>
        <v>#DIV/0!</v>
      </c>
      <c r="Y395" s="270" t="e">
        <f t="shared" si="118"/>
        <v>#DIV/0!</v>
      </c>
    </row>
    <row r="396" spans="1:25" ht="25.5" customHeight="1">
      <c r="A396" s="267">
        <v>287</v>
      </c>
      <c r="B396" s="212"/>
      <c r="C396" s="212"/>
      <c r="D396" s="268" t="e">
        <f>'2. Outdoor DSLAM'!H290</f>
        <v>#DIV/0!</v>
      </c>
      <c r="E396" s="268" t="e">
        <f>D396*'6. WEIGHT PER PRODUCT '!$C$11</f>
        <v>#DIV/0!</v>
      </c>
      <c r="F396" s="268" t="e">
        <f>D396*'6. WEIGHT PER PRODUCT '!$C$12</f>
        <v>#DIV/0!</v>
      </c>
      <c r="G396" s="268" t="e">
        <f>D396*'6. WEIGHT PER PRODUCT '!$C$13</f>
        <v>#DIV/0!</v>
      </c>
      <c r="H396" s="268" t="e">
        <f>D396*'6. WEIGHT PER PRODUCT '!$C$14</f>
        <v>#DIV/0!</v>
      </c>
      <c r="I396" s="268" t="e">
        <f>D396*'6. WEIGHT PER PRODUCT '!$C$15</f>
        <v>#DIV/0!</v>
      </c>
      <c r="J396" s="268" t="e">
        <f>D396*'6. WEIGHT PER PRODUCT '!$C$16</f>
        <v>#DIV/0!</v>
      </c>
      <c r="K396" s="268" t="e">
        <f>D396*'6. WEIGHT PER PRODUCT '!$C$17</f>
        <v>#DIV/0!</v>
      </c>
      <c r="L396" s="268" t="e">
        <f>((E396*512)+(F396*1024)+(G396*2048)+(H396*4096)+(I396*2048)+(J396*4096)+(K396*8192))/1000</f>
        <v>#DIV/0!</v>
      </c>
      <c r="M396" s="268" t="e">
        <f t="shared" si="112"/>
        <v>#DIV/0!</v>
      </c>
      <c r="N396" s="268" t="e">
        <f t="shared" si="113"/>
        <v>#DIV/0!</v>
      </c>
      <c r="O396" s="268" t="e">
        <f t="shared" si="114"/>
        <v>#DIV/0!</v>
      </c>
      <c r="P396" s="268" t="e">
        <f t="shared" si="104"/>
        <v>#DIV/0!</v>
      </c>
      <c r="Q396" s="268" t="e">
        <f t="shared" si="115"/>
        <v>#DIV/0!</v>
      </c>
      <c r="R396" s="268" t="e">
        <f t="shared" si="105"/>
        <v>#DIV/0!</v>
      </c>
      <c r="S396" s="268" t="e">
        <f t="shared" si="116"/>
        <v>#DIV/0!</v>
      </c>
      <c r="T396" s="268" t="e">
        <f t="shared" si="106"/>
        <v>#DIV/0!</v>
      </c>
      <c r="U396" s="268" t="e">
        <f t="shared" si="117"/>
        <v>#DIV/0!</v>
      </c>
      <c r="V396" s="269" t="e">
        <f t="shared" si="107"/>
        <v>#DIV/0!</v>
      </c>
      <c r="W396" s="270" t="e">
        <f t="shared" si="108"/>
        <v>#DIV/0!</v>
      </c>
      <c r="X396" s="270" t="e">
        <f t="shared" si="109"/>
        <v>#DIV/0!</v>
      </c>
      <c r="Y396" s="270" t="e">
        <f t="shared" si="118"/>
        <v>#DIV/0!</v>
      </c>
    </row>
    <row r="397" spans="1:25" ht="25.5" customHeight="1">
      <c r="A397" s="267">
        <v>288</v>
      </c>
      <c r="B397" s="212"/>
      <c r="C397" s="212"/>
      <c r="D397" s="268" t="e">
        <f>'2. Outdoor DSLAM'!H291</f>
        <v>#DIV/0!</v>
      </c>
      <c r="E397" s="268" t="e">
        <f>D397*'6. WEIGHT PER PRODUCT '!$C$11</f>
        <v>#DIV/0!</v>
      </c>
      <c r="F397" s="268" t="e">
        <f>D397*'6. WEIGHT PER PRODUCT '!$C$12</f>
        <v>#DIV/0!</v>
      </c>
      <c r="G397" s="268" t="e">
        <f>D397*'6. WEIGHT PER PRODUCT '!$C$13</f>
        <v>#DIV/0!</v>
      </c>
      <c r="H397" s="268" t="e">
        <f>D397*'6. WEIGHT PER PRODUCT '!$C$14</f>
        <v>#DIV/0!</v>
      </c>
      <c r="I397" s="268" t="e">
        <f>D397*'6. WEIGHT PER PRODUCT '!$C$15</f>
        <v>#DIV/0!</v>
      </c>
      <c r="J397" s="268" t="e">
        <f>D397*'6. WEIGHT PER PRODUCT '!$C$16</f>
        <v>#DIV/0!</v>
      </c>
      <c r="K397" s="268" t="e">
        <f>D397*'6. WEIGHT PER PRODUCT '!$C$17</f>
        <v>#DIV/0!</v>
      </c>
      <c r="L397" s="268" t="e">
        <f aca="true" t="shared" si="119" ref="L397:L407">((E397*512)+(F397*1024)+(G397*2048)+(H397*4096)+(I397*2048)+(J397*4096)+(K397*8192))/1000</f>
        <v>#DIV/0!</v>
      </c>
      <c r="M397" s="268" t="e">
        <f t="shared" si="112"/>
        <v>#DIV/0!</v>
      </c>
      <c r="N397" s="268" t="e">
        <f t="shared" si="113"/>
        <v>#DIV/0!</v>
      </c>
      <c r="O397" s="268" t="e">
        <f t="shared" si="114"/>
        <v>#DIV/0!</v>
      </c>
      <c r="P397" s="268" t="e">
        <f t="shared" si="104"/>
        <v>#DIV/0!</v>
      </c>
      <c r="Q397" s="268" t="e">
        <f t="shared" si="115"/>
        <v>#DIV/0!</v>
      </c>
      <c r="R397" s="268" t="e">
        <f t="shared" si="105"/>
        <v>#DIV/0!</v>
      </c>
      <c r="S397" s="268" t="e">
        <f t="shared" si="116"/>
        <v>#DIV/0!</v>
      </c>
      <c r="T397" s="268" t="e">
        <f t="shared" si="106"/>
        <v>#DIV/0!</v>
      </c>
      <c r="U397" s="268" t="e">
        <f t="shared" si="117"/>
        <v>#DIV/0!</v>
      </c>
      <c r="V397" s="269" t="e">
        <f t="shared" si="107"/>
        <v>#DIV/0!</v>
      </c>
      <c r="W397" s="270" t="e">
        <f t="shared" si="108"/>
        <v>#DIV/0!</v>
      </c>
      <c r="X397" s="270" t="e">
        <f t="shared" si="109"/>
        <v>#DIV/0!</v>
      </c>
      <c r="Y397" s="270" t="e">
        <f t="shared" si="118"/>
        <v>#DIV/0!</v>
      </c>
    </row>
    <row r="398" spans="1:25" ht="25.5" customHeight="1">
      <c r="A398" s="267">
        <v>289</v>
      </c>
      <c r="B398" s="212"/>
      <c r="C398" s="212"/>
      <c r="D398" s="268" t="e">
        <f>'2. Outdoor DSLAM'!H292</f>
        <v>#DIV/0!</v>
      </c>
      <c r="E398" s="268" t="e">
        <f>D398*'6. WEIGHT PER PRODUCT '!$C$11</f>
        <v>#DIV/0!</v>
      </c>
      <c r="F398" s="268" t="e">
        <f>D398*'6. WEIGHT PER PRODUCT '!$C$12</f>
        <v>#DIV/0!</v>
      </c>
      <c r="G398" s="268" t="e">
        <f>D398*'6. WEIGHT PER PRODUCT '!$C$13</f>
        <v>#DIV/0!</v>
      </c>
      <c r="H398" s="268" t="e">
        <f>D398*'6. WEIGHT PER PRODUCT '!$C$14</f>
        <v>#DIV/0!</v>
      </c>
      <c r="I398" s="268" t="e">
        <f>D398*'6. WEIGHT PER PRODUCT '!$C$15</f>
        <v>#DIV/0!</v>
      </c>
      <c r="J398" s="268" t="e">
        <f>D398*'6. WEIGHT PER PRODUCT '!$C$16</f>
        <v>#DIV/0!</v>
      </c>
      <c r="K398" s="268" t="e">
        <f>D398*'6. WEIGHT PER PRODUCT '!$C$17</f>
        <v>#DIV/0!</v>
      </c>
      <c r="L398" s="268" t="e">
        <f t="shared" si="119"/>
        <v>#DIV/0!</v>
      </c>
      <c r="M398" s="268" t="e">
        <f t="shared" si="112"/>
        <v>#DIV/0!</v>
      </c>
      <c r="N398" s="268" t="e">
        <f t="shared" si="113"/>
        <v>#DIV/0!</v>
      </c>
      <c r="O398" s="268" t="e">
        <f t="shared" si="114"/>
        <v>#DIV/0!</v>
      </c>
      <c r="P398" s="268" t="e">
        <f t="shared" si="104"/>
        <v>#DIV/0!</v>
      </c>
      <c r="Q398" s="268" t="e">
        <f t="shared" si="115"/>
        <v>#DIV/0!</v>
      </c>
      <c r="R398" s="268" t="e">
        <f t="shared" si="105"/>
        <v>#DIV/0!</v>
      </c>
      <c r="S398" s="268" t="e">
        <f t="shared" si="116"/>
        <v>#DIV/0!</v>
      </c>
      <c r="T398" s="268" t="e">
        <f t="shared" si="106"/>
        <v>#DIV/0!</v>
      </c>
      <c r="U398" s="268" t="e">
        <f t="shared" si="117"/>
        <v>#DIV/0!</v>
      </c>
      <c r="V398" s="269" t="e">
        <f t="shared" si="107"/>
        <v>#DIV/0!</v>
      </c>
      <c r="W398" s="270" t="e">
        <f t="shared" si="108"/>
        <v>#DIV/0!</v>
      </c>
      <c r="X398" s="270" t="e">
        <f t="shared" si="109"/>
        <v>#DIV/0!</v>
      </c>
      <c r="Y398" s="270" t="e">
        <f t="shared" si="118"/>
        <v>#DIV/0!</v>
      </c>
    </row>
    <row r="399" spans="1:25" ht="25.5" customHeight="1">
      <c r="A399" s="267">
        <v>290</v>
      </c>
      <c r="B399" s="212"/>
      <c r="C399" s="212"/>
      <c r="D399" s="268" t="e">
        <f>'2. Outdoor DSLAM'!H293</f>
        <v>#DIV/0!</v>
      </c>
      <c r="E399" s="268" t="e">
        <f>D399*'6. WEIGHT PER PRODUCT '!$C$11</f>
        <v>#DIV/0!</v>
      </c>
      <c r="F399" s="268" t="e">
        <f>D399*'6. WEIGHT PER PRODUCT '!$C$12</f>
        <v>#DIV/0!</v>
      </c>
      <c r="G399" s="268" t="e">
        <f>D399*'6. WEIGHT PER PRODUCT '!$C$13</f>
        <v>#DIV/0!</v>
      </c>
      <c r="H399" s="268" t="e">
        <f>D399*'6. WEIGHT PER PRODUCT '!$C$14</f>
        <v>#DIV/0!</v>
      </c>
      <c r="I399" s="268" t="e">
        <f>D399*'6. WEIGHT PER PRODUCT '!$C$15</f>
        <v>#DIV/0!</v>
      </c>
      <c r="J399" s="268" t="e">
        <f>D399*'6. WEIGHT PER PRODUCT '!$C$16</f>
        <v>#DIV/0!</v>
      </c>
      <c r="K399" s="268" t="e">
        <f>D399*'6. WEIGHT PER PRODUCT '!$C$17</f>
        <v>#DIV/0!</v>
      </c>
      <c r="L399" s="268" t="e">
        <f t="shared" si="119"/>
        <v>#DIV/0!</v>
      </c>
      <c r="M399" s="268" t="e">
        <f t="shared" si="112"/>
        <v>#DIV/0!</v>
      </c>
      <c r="N399" s="268" t="e">
        <f t="shared" si="113"/>
        <v>#DIV/0!</v>
      </c>
      <c r="O399" s="268" t="e">
        <f t="shared" si="114"/>
        <v>#DIV/0!</v>
      </c>
      <c r="P399" s="268" t="e">
        <f t="shared" si="104"/>
        <v>#DIV/0!</v>
      </c>
      <c r="Q399" s="268" t="e">
        <f t="shared" si="115"/>
        <v>#DIV/0!</v>
      </c>
      <c r="R399" s="268" t="e">
        <f t="shared" si="105"/>
        <v>#DIV/0!</v>
      </c>
      <c r="S399" s="268" t="e">
        <f t="shared" si="116"/>
        <v>#DIV/0!</v>
      </c>
      <c r="T399" s="268" t="e">
        <f t="shared" si="106"/>
        <v>#DIV/0!</v>
      </c>
      <c r="U399" s="268" t="e">
        <f t="shared" si="117"/>
        <v>#DIV/0!</v>
      </c>
      <c r="V399" s="269" t="e">
        <f t="shared" si="107"/>
        <v>#DIV/0!</v>
      </c>
      <c r="W399" s="270" t="e">
        <f t="shared" si="108"/>
        <v>#DIV/0!</v>
      </c>
      <c r="X399" s="270" t="e">
        <f t="shared" si="109"/>
        <v>#DIV/0!</v>
      </c>
      <c r="Y399" s="270" t="e">
        <f t="shared" si="118"/>
        <v>#DIV/0!</v>
      </c>
    </row>
    <row r="400" spans="1:25" ht="25.5" customHeight="1">
      <c r="A400" s="267">
        <v>291</v>
      </c>
      <c r="B400" s="212"/>
      <c r="C400" s="212"/>
      <c r="D400" s="268" t="e">
        <f>'2. Outdoor DSLAM'!H294</f>
        <v>#DIV/0!</v>
      </c>
      <c r="E400" s="268" t="e">
        <f>D400*'6. WEIGHT PER PRODUCT '!$C$11</f>
        <v>#DIV/0!</v>
      </c>
      <c r="F400" s="268" t="e">
        <f>D400*'6. WEIGHT PER PRODUCT '!$C$12</f>
        <v>#DIV/0!</v>
      </c>
      <c r="G400" s="268" t="e">
        <f>D400*'6. WEIGHT PER PRODUCT '!$C$13</f>
        <v>#DIV/0!</v>
      </c>
      <c r="H400" s="268" t="e">
        <f>D400*'6. WEIGHT PER PRODUCT '!$C$14</f>
        <v>#DIV/0!</v>
      </c>
      <c r="I400" s="268" t="e">
        <f>D400*'6. WEIGHT PER PRODUCT '!$C$15</f>
        <v>#DIV/0!</v>
      </c>
      <c r="J400" s="268" t="e">
        <f>D400*'6. WEIGHT PER PRODUCT '!$C$16</f>
        <v>#DIV/0!</v>
      </c>
      <c r="K400" s="268" t="e">
        <f>D400*'6. WEIGHT PER PRODUCT '!$C$17</f>
        <v>#DIV/0!</v>
      </c>
      <c r="L400" s="268" t="e">
        <f t="shared" si="119"/>
        <v>#DIV/0!</v>
      </c>
      <c r="M400" s="268" t="e">
        <f t="shared" si="112"/>
        <v>#DIV/0!</v>
      </c>
      <c r="N400" s="268" t="e">
        <f t="shared" si="113"/>
        <v>#DIV/0!</v>
      </c>
      <c r="O400" s="268" t="e">
        <f t="shared" si="114"/>
        <v>#DIV/0!</v>
      </c>
      <c r="P400" s="268" t="e">
        <f t="shared" si="104"/>
        <v>#DIV/0!</v>
      </c>
      <c r="Q400" s="268" t="e">
        <f t="shared" si="115"/>
        <v>#DIV/0!</v>
      </c>
      <c r="R400" s="268" t="e">
        <f t="shared" si="105"/>
        <v>#DIV/0!</v>
      </c>
      <c r="S400" s="268" t="e">
        <f t="shared" si="116"/>
        <v>#DIV/0!</v>
      </c>
      <c r="T400" s="268" t="e">
        <f t="shared" si="106"/>
        <v>#DIV/0!</v>
      </c>
      <c r="U400" s="268" t="e">
        <f t="shared" si="117"/>
        <v>#DIV/0!</v>
      </c>
      <c r="V400" s="269" t="e">
        <f t="shared" si="107"/>
        <v>#DIV/0!</v>
      </c>
      <c r="W400" s="270" t="e">
        <f t="shared" si="108"/>
        <v>#DIV/0!</v>
      </c>
      <c r="X400" s="270" t="e">
        <f t="shared" si="109"/>
        <v>#DIV/0!</v>
      </c>
      <c r="Y400" s="270" t="e">
        <f t="shared" si="118"/>
        <v>#DIV/0!</v>
      </c>
    </row>
    <row r="401" spans="1:25" ht="25.5" customHeight="1">
      <c r="A401" s="267">
        <v>292</v>
      </c>
      <c r="B401" s="212"/>
      <c r="C401" s="212"/>
      <c r="D401" s="268" t="e">
        <f>'2. Outdoor DSLAM'!H295</f>
        <v>#DIV/0!</v>
      </c>
      <c r="E401" s="268" t="e">
        <f>D401*'6. WEIGHT PER PRODUCT '!$C$11</f>
        <v>#DIV/0!</v>
      </c>
      <c r="F401" s="268" t="e">
        <f>D401*'6. WEIGHT PER PRODUCT '!$C$12</f>
        <v>#DIV/0!</v>
      </c>
      <c r="G401" s="268" t="e">
        <f>D401*'6. WEIGHT PER PRODUCT '!$C$13</f>
        <v>#DIV/0!</v>
      </c>
      <c r="H401" s="268" t="e">
        <f>D401*'6. WEIGHT PER PRODUCT '!$C$14</f>
        <v>#DIV/0!</v>
      </c>
      <c r="I401" s="268" t="e">
        <f>D401*'6. WEIGHT PER PRODUCT '!$C$15</f>
        <v>#DIV/0!</v>
      </c>
      <c r="J401" s="268" t="e">
        <f>D401*'6. WEIGHT PER PRODUCT '!$C$16</f>
        <v>#DIV/0!</v>
      </c>
      <c r="K401" s="268" t="e">
        <f>D401*'6. WEIGHT PER PRODUCT '!$C$17</f>
        <v>#DIV/0!</v>
      </c>
      <c r="L401" s="268" t="e">
        <f t="shared" si="119"/>
        <v>#DIV/0!</v>
      </c>
      <c r="M401" s="268" t="e">
        <f t="shared" si="112"/>
        <v>#DIV/0!</v>
      </c>
      <c r="N401" s="268" t="e">
        <f t="shared" si="113"/>
        <v>#DIV/0!</v>
      </c>
      <c r="O401" s="268" t="e">
        <f t="shared" si="114"/>
        <v>#DIV/0!</v>
      </c>
      <c r="P401" s="268" t="e">
        <f t="shared" si="104"/>
        <v>#DIV/0!</v>
      </c>
      <c r="Q401" s="268" t="e">
        <f t="shared" si="115"/>
        <v>#DIV/0!</v>
      </c>
      <c r="R401" s="268" t="e">
        <f t="shared" si="105"/>
        <v>#DIV/0!</v>
      </c>
      <c r="S401" s="268" t="e">
        <f t="shared" si="116"/>
        <v>#DIV/0!</v>
      </c>
      <c r="T401" s="268" t="e">
        <f t="shared" si="106"/>
        <v>#DIV/0!</v>
      </c>
      <c r="U401" s="268" t="e">
        <f t="shared" si="117"/>
        <v>#DIV/0!</v>
      </c>
      <c r="V401" s="269" t="e">
        <f t="shared" si="107"/>
        <v>#DIV/0!</v>
      </c>
      <c r="W401" s="270" t="e">
        <f t="shared" si="108"/>
        <v>#DIV/0!</v>
      </c>
      <c r="X401" s="270" t="e">
        <f t="shared" si="109"/>
        <v>#DIV/0!</v>
      </c>
      <c r="Y401" s="270" t="e">
        <f t="shared" si="118"/>
        <v>#DIV/0!</v>
      </c>
    </row>
    <row r="402" spans="1:25" ht="25.5" customHeight="1">
      <c r="A402" s="267">
        <v>293</v>
      </c>
      <c r="B402" s="212"/>
      <c r="C402" s="212"/>
      <c r="D402" s="268" t="e">
        <f>'2. Outdoor DSLAM'!H296</f>
        <v>#DIV/0!</v>
      </c>
      <c r="E402" s="268" t="e">
        <f>D402*'6. WEIGHT PER PRODUCT '!$C$11</f>
        <v>#DIV/0!</v>
      </c>
      <c r="F402" s="268" t="e">
        <f>D402*'6. WEIGHT PER PRODUCT '!$C$12</f>
        <v>#DIV/0!</v>
      </c>
      <c r="G402" s="268" t="e">
        <f>D402*'6. WEIGHT PER PRODUCT '!$C$13</f>
        <v>#DIV/0!</v>
      </c>
      <c r="H402" s="268" t="e">
        <f>D402*'6. WEIGHT PER PRODUCT '!$C$14</f>
        <v>#DIV/0!</v>
      </c>
      <c r="I402" s="268" t="e">
        <f>D402*'6. WEIGHT PER PRODUCT '!$C$15</f>
        <v>#DIV/0!</v>
      </c>
      <c r="J402" s="268" t="e">
        <f>D402*'6. WEIGHT PER PRODUCT '!$C$16</f>
        <v>#DIV/0!</v>
      </c>
      <c r="K402" s="268" t="e">
        <f>D402*'6. WEIGHT PER PRODUCT '!$C$17</f>
        <v>#DIV/0!</v>
      </c>
      <c r="L402" s="268" t="e">
        <f t="shared" si="119"/>
        <v>#DIV/0!</v>
      </c>
      <c r="M402" s="268" t="e">
        <f t="shared" si="112"/>
        <v>#DIV/0!</v>
      </c>
      <c r="N402" s="268" t="e">
        <f t="shared" si="113"/>
        <v>#DIV/0!</v>
      </c>
      <c r="O402" s="268" t="e">
        <f t="shared" si="114"/>
        <v>#DIV/0!</v>
      </c>
      <c r="P402" s="268" t="e">
        <f t="shared" si="104"/>
        <v>#DIV/0!</v>
      </c>
      <c r="Q402" s="268" t="e">
        <f t="shared" si="115"/>
        <v>#DIV/0!</v>
      </c>
      <c r="R402" s="268" t="e">
        <f t="shared" si="105"/>
        <v>#DIV/0!</v>
      </c>
      <c r="S402" s="268" t="e">
        <f t="shared" si="116"/>
        <v>#DIV/0!</v>
      </c>
      <c r="T402" s="268" t="e">
        <f t="shared" si="106"/>
        <v>#DIV/0!</v>
      </c>
      <c r="U402" s="268" t="e">
        <f t="shared" si="117"/>
        <v>#DIV/0!</v>
      </c>
      <c r="V402" s="269" t="e">
        <f t="shared" si="107"/>
        <v>#DIV/0!</v>
      </c>
      <c r="W402" s="270" t="e">
        <f t="shared" si="108"/>
        <v>#DIV/0!</v>
      </c>
      <c r="X402" s="270" t="e">
        <f t="shared" si="109"/>
        <v>#DIV/0!</v>
      </c>
      <c r="Y402" s="270" t="e">
        <f t="shared" si="118"/>
        <v>#DIV/0!</v>
      </c>
    </row>
    <row r="403" spans="1:25" ht="25.5" customHeight="1">
      <c r="A403" s="267">
        <v>294</v>
      </c>
      <c r="B403" s="212"/>
      <c r="C403" s="212"/>
      <c r="D403" s="268" t="e">
        <f>'2. Outdoor DSLAM'!H297</f>
        <v>#DIV/0!</v>
      </c>
      <c r="E403" s="268" t="e">
        <f>D403*'6. WEIGHT PER PRODUCT '!$C$11</f>
        <v>#DIV/0!</v>
      </c>
      <c r="F403" s="268" t="e">
        <f>D403*'6. WEIGHT PER PRODUCT '!$C$12</f>
        <v>#DIV/0!</v>
      </c>
      <c r="G403" s="268" t="e">
        <f>D403*'6. WEIGHT PER PRODUCT '!$C$13</f>
        <v>#DIV/0!</v>
      </c>
      <c r="H403" s="268" t="e">
        <f>D403*'6. WEIGHT PER PRODUCT '!$C$14</f>
        <v>#DIV/0!</v>
      </c>
      <c r="I403" s="268" t="e">
        <f>D403*'6. WEIGHT PER PRODUCT '!$C$15</f>
        <v>#DIV/0!</v>
      </c>
      <c r="J403" s="268" t="e">
        <f>D403*'6. WEIGHT PER PRODUCT '!$C$16</f>
        <v>#DIV/0!</v>
      </c>
      <c r="K403" s="268" t="e">
        <f>D403*'6. WEIGHT PER PRODUCT '!$C$17</f>
        <v>#DIV/0!</v>
      </c>
      <c r="L403" s="268" t="e">
        <f t="shared" si="119"/>
        <v>#DIV/0!</v>
      </c>
      <c r="M403" s="268" t="e">
        <f t="shared" si="112"/>
        <v>#DIV/0!</v>
      </c>
      <c r="N403" s="268" t="e">
        <f t="shared" si="113"/>
        <v>#DIV/0!</v>
      </c>
      <c r="O403" s="268" t="e">
        <f t="shared" si="114"/>
        <v>#DIV/0!</v>
      </c>
      <c r="P403" s="268" t="e">
        <f t="shared" si="104"/>
        <v>#DIV/0!</v>
      </c>
      <c r="Q403" s="268" t="e">
        <f t="shared" si="115"/>
        <v>#DIV/0!</v>
      </c>
      <c r="R403" s="268" t="e">
        <f t="shared" si="105"/>
        <v>#DIV/0!</v>
      </c>
      <c r="S403" s="268" t="e">
        <f t="shared" si="116"/>
        <v>#DIV/0!</v>
      </c>
      <c r="T403" s="268" t="e">
        <f t="shared" si="106"/>
        <v>#DIV/0!</v>
      </c>
      <c r="U403" s="268" t="e">
        <f t="shared" si="117"/>
        <v>#DIV/0!</v>
      </c>
      <c r="V403" s="269" t="e">
        <f t="shared" si="107"/>
        <v>#DIV/0!</v>
      </c>
      <c r="W403" s="270" t="e">
        <f t="shared" si="108"/>
        <v>#DIV/0!</v>
      </c>
      <c r="X403" s="270" t="e">
        <f t="shared" si="109"/>
        <v>#DIV/0!</v>
      </c>
      <c r="Y403" s="270" t="e">
        <f t="shared" si="118"/>
        <v>#DIV/0!</v>
      </c>
    </row>
    <row r="404" spans="1:25" ht="25.5" customHeight="1">
      <c r="A404" s="267">
        <v>295</v>
      </c>
      <c r="B404" s="212"/>
      <c r="C404" s="212"/>
      <c r="D404" s="268" t="e">
        <f>'2. Outdoor DSLAM'!H298</f>
        <v>#DIV/0!</v>
      </c>
      <c r="E404" s="268" t="e">
        <f>D404*'6. WEIGHT PER PRODUCT '!$C$11</f>
        <v>#DIV/0!</v>
      </c>
      <c r="F404" s="268" t="e">
        <f>D404*'6. WEIGHT PER PRODUCT '!$C$12</f>
        <v>#DIV/0!</v>
      </c>
      <c r="G404" s="268" t="e">
        <f>D404*'6. WEIGHT PER PRODUCT '!$C$13</f>
        <v>#DIV/0!</v>
      </c>
      <c r="H404" s="268" t="e">
        <f>D404*'6. WEIGHT PER PRODUCT '!$C$14</f>
        <v>#DIV/0!</v>
      </c>
      <c r="I404" s="268" t="e">
        <f>D404*'6. WEIGHT PER PRODUCT '!$C$15</f>
        <v>#DIV/0!</v>
      </c>
      <c r="J404" s="268" t="e">
        <f>D404*'6. WEIGHT PER PRODUCT '!$C$16</f>
        <v>#DIV/0!</v>
      </c>
      <c r="K404" s="268" t="e">
        <f>D404*'6. WEIGHT PER PRODUCT '!$C$17</f>
        <v>#DIV/0!</v>
      </c>
      <c r="L404" s="268" t="e">
        <f t="shared" si="119"/>
        <v>#DIV/0!</v>
      </c>
      <c r="M404" s="268" t="e">
        <f t="shared" si="112"/>
        <v>#DIV/0!</v>
      </c>
      <c r="N404" s="268" t="e">
        <f t="shared" si="113"/>
        <v>#DIV/0!</v>
      </c>
      <c r="O404" s="268" t="e">
        <f t="shared" si="114"/>
        <v>#DIV/0!</v>
      </c>
      <c r="P404" s="268" t="e">
        <f t="shared" si="104"/>
        <v>#DIV/0!</v>
      </c>
      <c r="Q404" s="268" t="e">
        <f t="shared" si="115"/>
        <v>#DIV/0!</v>
      </c>
      <c r="R404" s="268" t="e">
        <f t="shared" si="105"/>
        <v>#DIV/0!</v>
      </c>
      <c r="S404" s="268" t="e">
        <f t="shared" si="116"/>
        <v>#DIV/0!</v>
      </c>
      <c r="T404" s="268" t="e">
        <f t="shared" si="106"/>
        <v>#DIV/0!</v>
      </c>
      <c r="U404" s="268" t="e">
        <f t="shared" si="117"/>
        <v>#DIV/0!</v>
      </c>
      <c r="V404" s="269" t="e">
        <f t="shared" si="107"/>
        <v>#DIV/0!</v>
      </c>
      <c r="W404" s="270" t="e">
        <f t="shared" si="108"/>
        <v>#DIV/0!</v>
      </c>
      <c r="X404" s="270" t="e">
        <f t="shared" si="109"/>
        <v>#DIV/0!</v>
      </c>
      <c r="Y404" s="270" t="e">
        <f t="shared" si="118"/>
        <v>#DIV/0!</v>
      </c>
    </row>
    <row r="405" spans="1:25" ht="25.5" customHeight="1">
      <c r="A405" s="267">
        <v>296</v>
      </c>
      <c r="B405" s="212"/>
      <c r="C405" s="212"/>
      <c r="D405" s="268" t="e">
        <f>'2. Outdoor DSLAM'!H299</f>
        <v>#DIV/0!</v>
      </c>
      <c r="E405" s="268" t="e">
        <f>D405*'6. WEIGHT PER PRODUCT '!$C$11</f>
        <v>#DIV/0!</v>
      </c>
      <c r="F405" s="268" t="e">
        <f>D405*'6. WEIGHT PER PRODUCT '!$C$12</f>
        <v>#DIV/0!</v>
      </c>
      <c r="G405" s="268" t="e">
        <f>D405*'6. WEIGHT PER PRODUCT '!$C$13</f>
        <v>#DIV/0!</v>
      </c>
      <c r="H405" s="268" t="e">
        <f>D405*'6. WEIGHT PER PRODUCT '!$C$14</f>
        <v>#DIV/0!</v>
      </c>
      <c r="I405" s="268" t="e">
        <f>D405*'6. WEIGHT PER PRODUCT '!$C$15</f>
        <v>#DIV/0!</v>
      </c>
      <c r="J405" s="268" t="e">
        <f>D405*'6. WEIGHT PER PRODUCT '!$C$16</f>
        <v>#DIV/0!</v>
      </c>
      <c r="K405" s="268" t="e">
        <f>D405*'6. WEIGHT PER PRODUCT '!$C$17</f>
        <v>#DIV/0!</v>
      </c>
      <c r="L405" s="268" t="e">
        <f t="shared" si="119"/>
        <v>#DIV/0!</v>
      </c>
      <c r="M405" s="268" t="e">
        <f t="shared" si="112"/>
        <v>#DIV/0!</v>
      </c>
      <c r="N405" s="268" t="e">
        <f t="shared" si="113"/>
        <v>#DIV/0!</v>
      </c>
      <c r="O405" s="268" t="e">
        <f t="shared" si="114"/>
        <v>#DIV/0!</v>
      </c>
      <c r="P405" s="268" t="e">
        <f t="shared" si="104"/>
        <v>#DIV/0!</v>
      </c>
      <c r="Q405" s="268" t="e">
        <f t="shared" si="115"/>
        <v>#DIV/0!</v>
      </c>
      <c r="R405" s="268" t="e">
        <f t="shared" si="105"/>
        <v>#DIV/0!</v>
      </c>
      <c r="S405" s="268" t="e">
        <f t="shared" si="116"/>
        <v>#DIV/0!</v>
      </c>
      <c r="T405" s="268" t="e">
        <f t="shared" si="106"/>
        <v>#DIV/0!</v>
      </c>
      <c r="U405" s="268" t="e">
        <f t="shared" si="117"/>
        <v>#DIV/0!</v>
      </c>
      <c r="V405" s="269" t="e">
        <f t="shared" si="107"/>
        <v>#DIV/0!</v>
      </c>
      <c r="W405" s="270" t="e">
        <f t="shared" si="108"/>
        <v>#DIV/0!</v>
      </c>
      <c r="X405" s="270" t="e">
        <f t="shared" si="109"/>
        <v>#DIV/0!</v>
      </c>
      <c r="Y405" s="270" t="e">
        <f t="shared" si="118"/>
        <v>#DIV/0!</v>
      </c>
    </row>
    <row r="406" spans="1:25" ht="25.5" customHeight="1">
      <c r="A406" s="267">
        <v>297</v>
      </c>
      <c r="B406" s="212"/>
      <c r="C406" s="212"/>
      <c r="D406" s="268" t="e">
        <f>'2. Outdoor DSLAM'!H300</f>
        <v>#DIV/0!</v>
      </c>
      <c r="E406" s="268" t="e">
        <f>D406*'6. WEIGHT PER PRODUCT '!$C$11</f>
        <v>#DIV/0!</v>
      </c>
      <c r="F406" s="268" t="e">
        <f>D406*'6. WEIGHT PER PRODUCT '!$C$12</f>
        <v>#DIV/0!</v>
      </c>
      <c r="G406" s="268" t="e">
        <f>D406*'6. WEIGHT PER PRODUCT '!$C$13</f>
        <v>#DIV/0!</v>
      </c>
      <c r="H406" s="268" t="e">
        <f>D406*'6. WEIGHT PER PRODUCT '!$C$14</f>
        <v>#DIV/0!</v>
      </c>
      <c r="I406" s="268" t="e">
        <f>D406*'6. WEIGHT PER PRODUCT '!$C$15</f>
        <v>#DIV/0!</v>
      </c>
      <c r="J406" s="268" t="e">
        <f>D406*'6. WEIGHT PER PRODUCT '!$C$16</f>
        <v>#DIV/0!</v>
      </c>
      <c r="K406" s="268" t="e">
        <f>D406*'6. WEIGHT PER PRODUCT '!$C$17</f>
        <v>#DIV/0!</v>
      </c>
      <c r="L406" s="268" t="e">
        <f t="shared" si="119"/>
        <v>#DIV/0!</v>
      </c>
      <c r="M406" s="268" t="e">
        <f t="shared" si="112"/>
        <v>#DIV/0!</v>
      </c>
      <c r="N406" s="268" t="e">
        <f t="shared" si="113"/>
        <v>#DIV/0!</v>
      </c>
      <c r="O406" s="268" t="e">
        <f t="shared" si="114"/>
        <v>#DIV/0!</v>
      </c>
      <c r="P406" s="268" t="e">
        <f t="shared" si="104"/>
        <v>#DIV/0!</v>
      </c>
      <c r="Q406" s="268" t="e">
        <f t="shared" si="115"/>
        <v>#DIV/0!</v>
      </c>
      <c r="R406" s="268" t="e">
        <f t="shared" si="105"/>
        <v>#DIV/0!</v>
      </c>
      <c r="S406" s="268" t="e">
        <f t="shared" si="116"/>
        <v>#DIV/0!</v>
      </c>
      <c r="T406" s="268" t="e">
        <f t="shared" si="106"/>
        <v>#DIV/0!</v>
      </c>
      <c r="U406" s="268" t="e">
        <f t="shared" si="117"/>
        <v>#DIV/0!</v>
      </c>
      <c r="V406" s="269" t="e">
        <f t="shared" si="107"/>
        <v>#DIV/0!</v>
      </c>
      <c r="W406" s="270" t="e">
        <f t="shared" si="108"/>
        <v>#DIV/0!</v>
      </c>
      <c r="X406" s="270" t="e">
        <f t="shared" si="109"/>
        <v>#DIV/0!</v>
      </c>
      <c r="Y406" s="270" t="e">
        <f t="shared" si="118"/>
        <v>#DIV/0!</v>
      </c>
    </row>
    <row r="407" spans="1:25" ht="25.5" customHeight="1">
      <c r="A407" s="267">
        <v>298</v>
      </c>
      <c r="B407" s="212"/>
      <c r="C407" s="212"/>
      <c r="D407" s="268" t="e">
        <f>'2. Outdoor DSLAM'!H301</f>
        <v>#DIV/0!</v>
      </c>
      <c r="E407" s="268" t="e">
        <f>D407*'6. WEIGHT PER PRODUCT '!$C$11</f>
        <v>#DIV/0!</v>
      </c>
      <c r="F407" s="268" t="e">
        <f>D407*'6. WEIGHT PER PRODUCT '!$C$12</f>
        <v>#DIV/0!</v>
      </c>
      <c r="G407" s="268" t="e">
        <f>D407*'6. WEIGHT PER PRODUCT '!$C$13</f>
        <v>#DIV/0!</v>
      </c>
      <c r="H407" s="268" t="e">
        <f>D407*'6. WEIGHT PER PRODUCT '!$C$14</f>
        <v>#DIV/0!</v>
      </c>
      <c r="I407" s="268" t="e">
        <f>D407*'6. WEIGHT PER PRODUCT '!$C$15</f>
        <v>#DIV/0!</v>
      </c>
      <c r="J407" s="268" t="e">
        <f>D407*'6. WEIGHT PER PRODUCT '!$C$16</f>
        <v>#DIV/0!</v>
      </c>
      <c r="K407" s="268" t="e">
        <f>D407*'6. WEIGHT PER PRODUCT '!$C$17</f>
        <v>#DIV/0!</v>
      </c>
      <c r="L407" s="268" t="e">
        <f t="shared" si="119"/>
        <v>#DIV/0!</v>
      </c>
      <c r="M407" s="268" t="e">
        <f t="shared" si="112"/>
        <v>#DIV/0!</v>
      </c>
      <c r="N407" s="268" t="e">
        <f t="shared" si="113"/>
        <v>#DIV/0!</v>
      </c>
      <c r="O407" s="268" t="e">
        <f t="shared" si="114"/>
        <v>#DIV/0!</v>
      </c>
      <c r="P407" s="268" t="e">
        <f t="shared" si="104"/>
        <v>#DIV/0!</v>
      </c>
      <c r="Q407" s="268" t="e">
        <f t="shared" si="115"/>
        <v>#DIV/0!</v>
      </c>
      <c r="R407" s="268" t="e">
        <f t="shared" si="105"/>
        <v>#DIV/0!</v>
      </c>
      <c r="S407" s="268" t="e">
        <f t="shared" si="116"/>
        <v>#DIV/0!</v>
      </c>
      <c r="T407" s="268" t="e">
        <f t="shared" si="106"/>
        <v>#DIV/0!</v>
      </c>
      <c r="U407" s="268" t="e">
        <f t="shared" si="117"/>
        <v>#DIV/0!</v>
      </c>
      <c r="V407" s="269" t="e">
        <f t="shared" si="107"/>
        <v>#DIV/0!</v>
      </c>
      <c r="W407" s="270" t="e">
        <f t="shared" si="108"/>
        <v>#DIV/0!</v>
      </c>
      <c r="X407" s="270" t="e">
        <f t="shared" si="109"/>
        <v>#DIV/0!</v>
      </c>
      <c r="Y407" s="270" t="e">
        <f t="shared" si="118"/>
        <v>#DIV/0!</v>
      </c>
    </row>
    <row r="408" spans="1:25" ht="25.5" customHeight="1">
      <c r="A408" s="267">
        <v>299</v>
      </c>
      <c r="B408" s="212"/>
      <c r="C408" s="212"/>
      <c r="D408" s="268" t="e">
        <f>'2. Outdoor DSLAM'!H302</f>
        <v>#DIV/0!</v>
      </c>
      <c r="E408" s="268" t="e">
        <f>D408*'6. WEIGHT PER PRODUCT '!$C$11</f>
        <v>#DIV/0!</v>
      </c>
      <c r="F408" s="268" t="e">
        <f>D408*'6. WEIGHT PER PRODUCT '!$C$12</f>
        <v>#DIV/0!</v>
      </c>
      <c r="G408" s="268" t="e">
        <f>D408*'6. WEIGHT PER PRODUCT '!$C$13</f>
        <v>#DIV/0!</v>
      </c>
      <c r="H408" s="268" t="e">
        <f>D408*'6. WEIGHT PER PRODUCT '!$C$14</f>
        <v>#DIV/0!</v>
      </c>
      <c r="I408" s="268" t="e">
        <f>D408*'6. WEIGHT PER PRODUCT '!$C$15</f>
        <v>#DIV/0!</v>
      </c>
      <c r="J408" s="268" t="e">
        <f>D408*'6. WEIGHT PER PRODUCT '!$C$16</f>
        <v>#DIV/0!</v>
      </c>
      <c r="K408" s="268" t="e">
        <f>D408*'6. WEIGHT PER PRODUCT '!$C$17</f>
        <v>#DIV/0!</v>
      </c>
      <c r="L408" s="268" t="e">
        <f>((E408*512)+(F408*1024)+(G408*2048)+(H408*4096)+(I408*2048)+(J408*4096)+(K408*8192))/1000</f>
        <v>#DIV/0!</v>
      </c>
      <c r="M408" s="268" t="e">
        <f t="shared" si="112"/>
        <v>#DIV/0!</v>
      </c>
      <c r="N408" s="268" t="e">
        <f t="shared" si="113"/>
        <v>#DIV/0!</v>
      </c>
      <c r="O408" s="268" t="e">
        <f t="shared" si="114"/>
        <v>#DIV/0!</v>
      </c>
      <c r="P408" s="268" t="e">
        <f t="shared" si="104"/>
        <v>#DIV/0!</v>
      </c>
      <c r="Q408" s="268" t="e">
        <f t="shared" si="115"/>
        <v>#DIV/0!</v>
      </c>
      <c r="R408" s="268" t="e">
        <f t="shared" si="105"/>
        <v>#DIV/0!</v>
      </c>
      <c r="S408" s="268" t="e">
        <f t="shared" si="116"/>
        <v>#DIV/0!</v>
      </c>
      <c r="T408" s="268" t="e">
        <f t="shared" si="106"/>
        <v>#DIV/0!</v>
      </c>
      <c r="U408" s="268" t="e">
        <f t="shared" si="117"/>
        <v>#DIV/0!</v>
      </c>
      <c r="V408" s="269" t="e">
        <f t="shared" si="107"/>
        <v>#DIV/0!</v>
      </c>
      <c r="W408" s="270" t="e">
        <f t="shared" si="108"/>
        <v>#DIV/0!</v>
      </c>
      <c r="X408" s="270" t="e">
        <f t="shared" si="109"/>
        <v>#DIV/0!</v>
      </c>
      <c r="Y408" s="270" t="e">
        <f t="shared" si="118"/>
        <v>#DIV/0!</v>
      </c>
    </row>
    <row r="409" spans="1:25" ht="25.5" customHeight="1">
      <c r="A409" s="267">
        <v>300</v>
      </c>
      <c r="B409" s="212"/>
      <c r="C409" s="212"/>
      <c r="D409" s="268" t="e">
        <f>'2. Outdoor DSLAM'!H303</f>
        <v>#DIV/0!</v>
      </c>
      <c r="E409" s="268" t="e">
        <f>D409*'6. WEIGHT PER PRODUCT '!$C$11</f>
        <v>#DIV/0!</v>
      </c>
      <c r="F409" s="268" t="e">
        <f>D409*'6. WEIGHT PER PRODUCT '!$C$12</f>
        <v>#DIV/0!</v>
      </c>
      <c r="G409" s="268" t="e">
        <f>D409*'6. WEIGHT PER PRODUCT '!$C$13</f>
        <v>#DIV/0!</v>
      </c>
      <c r="H409" s="268" t="e">
        <f>D409*'6. WEIGHT PER PRODUCT '!$C$14</f>
        <v>#DIV/0!</v>
      </c>
      <c r="I409" s="268" t="e">
        <f>D409*'6. WEIGHT PER PRODUCT '!$C$15</f>
        <v>#DIV/0!</v>
      </c>
      <c r="J409" s="268" t="e">
        <f>D409*'6. WEIGHT PER PRODUCT '!$C$16</f>
        <v>#DIV/0!</v>
      </c>
      <c r="K409" s="268" t="e">
        <f>D409*'6. WEIGHT PER PRODUCT '!$C$17</f>
        <v>#DIV/0!</v>
      </c>
      <c r="L409" s="268" t="e">
        <f aca="true" t="shared" si="120" ref="L409:L415">((E409*512)+(F409*1024)+(G409*2048)+(H409*4096)+(I409*2048)+(J409*4096)+(K409*8192))/1000</f>
        <v>#DIV/0!</v>
      </c>
      <c r="M409" s="268" t="e">
        <f t="shared" si="112"/>
        <v>#DIV/0!</v>
      </c>
      <c r="N409" s="268" t="e">
        <f t="shared" si="113"/>
        <v>#DIV/0!</v>
      </c>
      <c r="O409" s="268" t="e">
        <f t="shared" si="114"/>
        <v>#DIV/0!</v>
      </c>
      <c r="P409" s="268" t="e">
        <f t="shared" si="104"/>
        <v>#DIV/0!</v>
      </c>
      <c r="Q409" s="268" t="e">
        <f t="shared" si="115"/>
        <v>#DIV/0!</v>
      </c>
      <c r="R409" s="268" t="e">
        <f t="shared" si="105"/>
        <v>#DIV/0!</v>
      </c>
      <c r="S409" s="268" t="e">
        <f t="shared" si="116"/>
        <v>#DIV/0!</v>
      </c>
      <c r="T409" s="268" t="e">
        <f t="shared" si="106"/>
        <v>#DIV/0!</v>
      </c>
      <c r="U409" s="268" t="e">
        <f t="shared" si="117"/>
        <v>#DIV/0!</v>
      </c>
      <c r="V409" s="269" t="e">
        <f t="shared" si="107"/>
        <v>#DIV/0!</v>
      </c>
      <c r="W409" s="270" t="e">
        <f t="shared" si="108"/>
        <v>#DIV/0!</v>
      </c>
      <c r="X409" s="270" t="e">
        <f t="shared" si="109"/>
        <v>#DIV/0!</v>
      </c>
      <c r="Y409" s="270" t="e">
        <f t="shared" si="118"/>
        <v>#DIV/0!</v>
      </c>
    </row>
    <row r="410" spans="1:25" ht="25.5" customHeight="1">
      <c r="A410" s="267">
        <v>301</v>
      </c>
      <c r="B410" s="212"/>
      <c r="C410" s="212"/>
      <c r="D410" s="268" t="e">
        <f>'2. Outdoor DSLAM'!H304</f>
        <v>#DIV/0!</v>
      </c>
      <c r="E410" s="268" t="e">
        <f>D410*'6. WEIGHT PER PRODUCT '!$C$11</f>
        <v>#DIV/0!</v>
      </c>
      <c r="F410" s="268" t="e">
        <f>D410*'6. WEIGHT PER PRODUCT '!$C$12</f>
        <v>#DIV/0!</v>
      </c>
      <c r="G410" s="268" t="e">
        <f>D410*'6. WEIGHT PER PRODUCT '!$C$13</f>
        <v>#DIV/0!</v>
      </c>
      <c r="H410" s="268" t="e">
        <f>D410*'6. WEIGHT PER PRODUCT '!$C$14</f>
        <v>#DIV/0!</v>
      </c>
      <c r="I410" s="268" t="e">
        <f>D410*'6. WEIGHT PER PRODUCT '!$C$15</f>
        <v>#DIV/0!</v>
      </c>
      <c r="J410" s="268" t="e">
        <f>D410*'6. WEIGHT PER PRODUCT '!$C$16</f>
        <v>#DIV/0!</v>
      </c>
      <c r="K410" s="268" t="e">
        <f>D410*'6. WEIGHT PER PRODUCT '!$C$17</f>
        <v>#DIV/0!</v>
      </c>
      <c r="L410" s="268" t="e">
        <f t="shared" si="120"/>
        <v>#DIV/0!</v>
      </c>
      <c r="M410" s="268" t="e">
        <f t="shared" si="112"/>
        <v>#DIV/0!</v>
      </c>
      <c r="N410" s="268" t="e">
        <f t="shared" si="113"/>
        <v>#DIV/0!</v>
      </c>
      <c r="O410" s="268" t="e">
        <f t="shared" si="114"/>
        <v>#DIV/0!</v>
      </c>
      <c r="P410" s="268" t="e">
        <f t="shared" si="104"/>
        <v>#DIV/0!</v>
      </c>
      <c r="Q410" s="268" t="e">
        <f t="shared" si="115"/>
        <v>#DIV/0!</v>
      </c>
      <c r="R410" s="268" t="e">
        <f t="shared" si="105"/>
        <v>#DIV/0!</v>
      </c>
      <c r="S410" s="268" t="e">
        <f t="shared" si="116"/>
        <v>#DIV/0!</v>
      </c>
      <c r="T410" s="268" t="e">
        <f t="shared" si="106"/>
        <v>#DIV/0!</v>
      </c>
      <c r="U410" s="268" t="e">
        <f t="shared" si="117"/>
        <v>#DIV/0!</v>
      </c>
      <c r="V410" s="269" t="e">
        <f t="shared" si="107"/>
        <v>#DIV/0!</v>
      </c>
      <c r="W410" s="270" t="e">
        <f t="shared" si="108"/>
        <v>#DIV/0!</v>
      </c>
      <c r="X410" s="270" t="e">
        <f t="shared" si="109"/>
        <v>#DIV/0!</v>
      </c>
      <c r="Y410" s="270" t="e">
        <f t="shared" si="118"/>
        <v>#DIV/0!</v>
      </c>
    </row>
    <row r="411" spans="1:25" ht="25.5" customHeight="1">
      <c r="A411" s="267">
        <v>302</v>
      </c>
      <c r="B411" s="212"/>
      <c r="C411" s="212"/>
      <c r="D411" s="268" t="e">
        <f>'2. Outdoor DSLAM'!H305</f>
        <v>#DIV/0!</v>
      </c>
      <c r="E411" s="268" t="e">
        <f>D411*'6. WEIGHT PER PRODUCT '!$C$11</f>
        <v>#DIV/0!</v>
      </c>
      <c r="F411" s="268" t="e">
        <f>D411*'6. WEIGHT PER PRODUCT '!$C$12</f>
        <v>#DIV/0!</v>
      </c>
      <c r="G411" s="268" t="e">
        <f>D411*'6. WEIGHT PER PRODUCT '!$C$13</f>
        <v>#DIV/0!</v>
      </c>
      <c r="H411" s="268" t="e">
        <f>D411*'6. WEIGHT PER PRODUCT '!$C$14</f>
        <v>#DIV/0!</v>
      </c>
      <c r="I411" s="268" t="e">
        <f>D411*'6. WEIGHT PER PRODUCT '!$C$15</f>
        <v>#DIV/0!</v>
      </c>
      <c r="J411" s="268" t="e">
        <f>D411*'6. WEIGHT PER PRODUCT '!$C$16</f>
        <v>#DIV/0!</v>
      </c>
      <c r="K411" s="268" t="e">
        <f>D411*'6. WEIGHT PER PRODUCT '!$C$17</f>
        <v>#DIV/0!</v>
      </c>
      <c r="L411" s="268" t="e">
        <f t="shared" si="120"/>
        <v>#DIV/0!</v>
      </c>
      <c r="M411" s="268" t="e">
        <f t="shared" si="112"/>
        <v>#DIV/0!</v>
      </c>
      <c r="N411" s="268" t="e">
        <f t="shared" si="113"/>
        <v>#DIV/0!</v>
      </c>
      <c r="O411" s="268" t="e">
        <f t="shared" si="114"/>
        <v>#DIV/0!</v>
      </c>
      <c r="P411" s="268" t="e">
        <f t="shared" si="104"/>
        <v>#DIV/0!</v>
      </c>
      <c r="Q411" s="268" t="e">
        <f t="shared" si="115"/>
        <v>#DIV/0!</v>
      </c>
      <c r="R411" s="268" t="e">
        <f t="shared" si="105"/>
        <v>#DIV/0!</v>
      </c>
      <c r="S411" s="268" t="e">
        <f t="shared" si="116"/>
        <v>#DIV/0!</v>
      </c>
      <c r="T411" s="268" t="e">
        <f t="shared" si="106"/>
        <v>#DIV/0!</v>
      </c>
      <c r="U411" s="268" t="e">
        <f t="shared" si="117"/>
        <v>#DIV/0!</v>
      </c>
      <c r="V411" s="269" t="e">
        <f t="shared" si="107"/>
        <v>#DIV/0!</v>
      </c>
      <c r="W411" s="270" t="e">
        <f t="shared" si="108"/>
        <v>#DIV/0!</v>
      </c>
      <c r="X411" s="270" t="e">
        <f t="shared" si="109"/>
        <v>#DIV/0!</v>
      </c>
      <c r="Y411" s="270" t="e">
        <f t="shared" si="118"/>
        <v>#DIV/0!</v>
      </c>
    </row>
    <row r="412" spans="1:25" ht="25.5" customHeight="1">
      <c r="A412" s="267">
        <v>303</v>
      </c>
      <c r="B412" s="212"/>
      <c r="C412" s="212"/>
      <c r="D412" s="268" t="e">
        <f>'2. Outdoor DSLAM'!H306</f>
        <v>#DIV/0!</v>
      </c>
      <c r="E412" s="268" t="e">
        <f>D412*'6. WEIGHT PER PRODUCT '!$C$11</f>
        <v>#DIV/0!</v>
      </c>
      <c r="F412" s="268" t="e">
        <f>D412*'6. WEIGHT PER PRODUCT '!$C$12</f>
        <v>#DIV/0!</v>
      </c>
      <c r="G412" s="268" t="e">
        <f>D412*'6. WEIGHT PER PRODUCT '!$C$13</f>
        <v>#DIV/0!</v>
      </c>
      <c r="H412" s="268" t="e">
        <f>D412*'6. WEIGHT PER PRODUCT '!$C$14</f>
        <v>#DIV/0!</v>
      </c>
      <c r="I412" s="268" t="e">
        <f>D412*'6. WEIGHT PER PRODUCT '!$C$15</f>
        <v>#DIV/0!</v>
      </c>
      <c r="J412" s="268" t="e">
        <f>D412*'6. WEIGHT PER PRODUCT '!$C$16</f>
        <v>#DIV/0!</v>
      </c>
      <c r="K412" s="268" t="e">
        <f>D412*'6. WEIGHT PER PRODUCT '!$C$17</f>
        <v>#DIV/0!</v>
      </c>
      <c r="L412" s="268" t="e">
        <f t="shared" si="120"/>
        <v>#DIV/0!</v>
      </c>
      <c r="M412" s="268" t="e">
        <f t="shared" si="112"/>
        <v>#DIV/0!</v>
      </c>
      <c r="N412" s="268" t="e">
        <f t="shared" si="113"/>
        <v>#DIV/0!</v>
      </c>
      <c r="O412" s="268" t="e">
        <f t="shared" si="114"/>
        <v>#DIV/0!</v>
      </c>
      <c r="P412" s="268" t="e">
        <f t="shared" si="104"/>
        <v>#DIV/0!</v>
      </c>
      <c r="Q412" s="268" t="e">
        <f t="shared" si="115"/>
        <v>#DIV/0!</v>
      </c>
      <c r="R412" s="268" t="e">
        <f t="shared" si="105"/>
        <v>#DIV/0!</v>
      </c>
      <c r="S412" s="268" t="e">
        <f t="shared" si="116"/>
        <v>#DIV/0!</v>
      </c>
      <c r="T412" s="268" t="e">
        <f t="shared" si="106"/>
        <v>#DIV/0!</v>
      </c>
      <c r="U412" s="268" t="e">
        <f t="shared" si="117"/>
        <v>#DIV/0!</v>
      </c>
      <c r="V412" s="269" t="e">
        <f t="shared" si="107"/>
        <v>#DIV/0!</v>
      </c>
      <c r="W412" s="270" t="e">
        <f t="shared" si="108"/>
        <v>#DIV/0!</v>
      </c>
      <c r="X412" s="270" t="e">
        <f t="shared" si="109"/>
        <v>#DIV/0!</v>
      </c>
      <c r="Y412" s="270" t="e">
        <f t="shared" si="118"/>
        <v>#DIV/0!</v>
      </c>
    </row>
    <row r="413" spans="1:25" ht="25.5" customHeight="1">
      <c r="A413" s="267">
        <v>304</v>
      </c>
      <c r="B413" s="212"/>
      <c r="C413" s="212"/>
      <c r="D413" s="268" t="e">
        <f>'2. Outdoor DSLAM'!H307</f>
        <v>#DIV/0!</v>
      </c>
      <c r="E413" s="268" t="e">
        <f>D413*'6. WEIGHT PER PRODUCT '!$C$11</f>
        <v>#DIV/0!</v>
      </c>
      <c r="F413" s="268" t="e">
        <f>D413*'6. WEIGHT PER PRODUCT '!$C$12</f>
        <v>#DIV/0!</v>
      </c>
      <c r="G413" s="268" t="e">
        <f>D413*'6. WEIGHT PER PRODUCT '!$C$13</f>
        <v>#DIV/0!</v>
      </c>
      <c r="H413" s="268" t="e">
        <f>D413*'6. WEIGHT PER PRODUCT '!$C$14</f>
        <v>#DIV/0!</v>
      </c>
      <c r="I413" s="268" t="e">
        <f>D413*'6. WEIGHT PER PRODUCT '!$C$15</f>
        <v>#DIV/0!</v>
      </c>
      <c r="J413" s="268" t="e">
        <f>D413*'6. WEIGHT PER PRODUCT '!$C$16</f>
        <v>#DIV/0!</v>
      </c>
      <c r="K413" s="268" t="e">
        <f>D413*'6. WEIGHT PER PRODUCT '!$C$17</f>
        <v>#DIV/0!</v>
      </c>
      <c r="L413" s="268" t="e">
        <f t="shared" si="120"/>
        <v>#DIV/0!</v>
      </c>
      <c r="M413" s="268" t="e">
        <f t="shared" si="112"/>
        <v>#DIV/0!</v>
      </c>
      <c r="N413" s="268" t="e">
        <f t="shared" si="113"/>
        <v>#DIV/0!</v>
      </c>
      <c r="O413" s="268" t="e">
        <f t="shared" si="114"/>
        <v>#DIV/0!</v>
      </c>
      <c r="P413" s="268" t="e">
        <f t="shared" si="104"/>
        <v>#DIV/0!</v>
      </c>
      <c r="Q413" s="268" t="e">
        <f t="shared" si="115"/>
        <v>#DIV/0!</v>
      </c>
      <c r="R413" s="268" t="e">
        <f t="shared" si="105"/>
        <v>#DIV/0!</v>
      </c>
      <c r="S413" s="268" t="e">
        <f t="shared" si="116"/>
        <v>#DIV/0!</v>
      </c>
      <c r="T413" s="268" t="e">
        <f t="shared" si="106"/>
        <v>#DIV/0!</v>
      </c>
      <c r="U413" s="268" t="e">
        <f t="shared" si="117"/>
        <v>#DIV/0!</v>
      </c>
      <c r="V413" s="269" t="e">
        <f t="shared" si="107"/>
        <v>#DIV/0!</v>
      </c>
      <c r="W413" s="270" t="e">
        <f t="shared" si="108"/>
        <v>#DIV/0!</v>
      </c>
      <c r="X413" s="270" t="e">
        <f t="shared" si="109"/>
        <v>#DIV/0!</v>
      </c>
      <c r="Y413" s="270" t="e">
        <f t="shared" si="118"/>
        <v>#DIV/0!</v>
      </c>
    </row>
    <row r="414" spans="1:25" ht="25.5" customHeight="1">
      <c r="A414" s="267">
        <v>305</v>
      </c>
      <c r="B414" s="212"/>
      <c r="C414" s="212"/>
      <c r="D414" s="268" t="e">
        <f>'2. Outdoor DSLAM'!H308</f>
        <v>#DIV/0!</v>
      </c>
      <c r="E414" s="268" t="e">
        <f>D414*'6. WEIGHT PER PRODUCT '!$C$11</f>
        <v>#DIV/0!</v>
      </c>
      <c r="F414" s="268" t="e">
        <f>D414*'6. WEIGHT PER PRODUCT '!$C$12</f>
        <v>#DIV/0!</v>
      </c>
      <c r="G414" s="268" t="e">
        <f>D414*'6. WEIGHT PER PRODUCT '!$C$13</f>
        <v>#DIV/0!</v>
      </c>
      <c r="H414" s="268" t="e">
        <f>D414*'6. WEIGHT PER PRODUCT '!$C$14</f>
        <v>#DIV/0!</v>
      </c>
      <c r="I414" s="268" t="e">
        <f>D414*'6. WEIGHT PER PRODUCT '!$C$15</f>
        <v>#DIV/0!</v>
      </c>
      <c r="J414" s="268" t="e">
        <f>D414*'6. WEIGHT PER PRODUCT '!$C$16</f>
        <v>#DIV/0!</v>
      </c>
      <c r="K414" s="268" t="e">
        <f>D414*'6. WEIGHT PER PRODUCT '!$C$17</f>
        <v>#DIV/0!</v>
      </c>
      <c r="L414" s="268" t="e">
        <f t="shared" si="120"/>
        <v>#DIV/0!</v>
      </c>
      <c r="M414" s="268" t="e">
        <f t="shared" si="112"/>
        <v>#DIV/0!</v>
      </c>
      <c r="N414" s="268" t="e">
        <f t="shared" si="113"/>
        <v>#DIV/0!</v>
      </c>
      <c r="O414" s="268" t="e">
        <f t="shared" si="114"/>
        <v>#DIV/0!</v>
      </c>
      <c r="P414" s="268" t="e">
        <f t="shared" si="104"/>
        <v>#DIV/0!</v>
      </c>
      <c r="Q414" s="268" t="e">
        <f t="shared" si="115"/>
        <v>#DIV/0!</v>
      </c>
      <c r="R414" s="268" t="e">
        <f t="shared" si="105"/>
        <v>#DIV/0!</v>
      </c>
      <c r="S414" s="268" t="e">
        <f t="shared" si="116"/>
        <v>#DIV/0!</v>
      </c>
      <c r="T414" s="268" t="e">
        <f t="shared" si="106"/>
        <v>#DIV/0!</v>
      </c>
      <c r="U414" s="268" t="e">
        <f t="shared" si="117"/>
        <v>#DIV/0!</v>
      </c>
      <c r="V414" s="269" t="e">
        <f t="shared" si="107"/>
        <v>#DIV/0!</v>
      </c>
      <c r="W414" s="270" t="e">
        <f t="shared" si="108"/>
        <v>#DIV/0!</v>
      </c>
      <c r="X414" s="270" t="e">
        <f t="shared" si="109"/>
        <v>#DIV/0!</v>
      </c>
      <c r="Y414" s="270" t="e">
        <f t="shared" si="118"/>
        <v>#DIV/0!</v>
      </c>
    </row>
    <row r="415" spans="1:25" ht="25.5" customHeight="1">
      <c r="A415" s="267">
        <v>306</v>
      </c>
      <c r="B415" s="212"/>
      <c r="C415" s="212"/>
      <c r="D415" s="268" t="e">
        <f>'2. Outdoor DSLAM'!H309</f>
        <v>#DIV/0!</v>
      </c>
      <c r="E415" s="268" t="e">
        <f>D415*'6. WEIGHT PER PRODUCT '!$C$11</f>
        <v>#DIV/0!</v>
      </c>
      <c r="F415" s="268" t="e">
        <f>D415*'6. WEIGHT PER PRODUCT '!$C$12</f>
        <v>#DIV/0!</v>
      </c>
      <c r="G415" s="268" t="e">
        <f>D415*'6. WEIGHT PER PRODUCT '!$C$13</f>
        <v>#DIV/0!</v>
      </c>
      <c r="H415" s="268" t="e">
        <f>D415*'6. WEIGHT PER PRODUCT '!$C$14</f>
        <v>#DIV/0!</v>
      </c>
      <c r="I415" s="268" t="e">
        <f>D415*'6. WEIGHT PER PRODUCT '!$C$15</f>
        <v>#DIV/0!</v>
      </c>
      <c r="J415" s="268" t="e">
        <f>D415*'6. WEIGHT PER PRODUCT '!$C$16</f>
        <v>#DIV/0!</v>
      </c>
      <c r="K415" s="268" t="e">
        <f>D415*'6. WEIGHT PER PRODUCT '!$C$17</f>
        <v>#DIV/0!</v>
      </c>
      <c r="L415" s="268" t="e">
        <f t="shared" si="120"/>
        <v>#DIV/0!</v>
      </c>
      <c r="M415" s="268" t="e">
        <f t="shared" si="112"/>
        <v>#DIV/0!</v>
      </c>
      <c r="N415" s="268" t="e">
        <f t="shared" si="113"/>
        <v>#DIV/0!</v>
      </c>
      <c r="O415" s="268" t="e">
        <f t="shared" si="114"/>
        <v>#DIV/0!</v>
      </c>
      <c r="P415" s="268" t="e">
        <f t="shared" si="104"/>
        <v>#DIV/0!</v>
      </c>
      <c r="Q415" s="268" t="e">
        <f t="shared" si="115"/>
        <v>#DIV/0!</v>
      </c>
      <c r="R415" s="268" t="e">
        <f t="shared" si="105"/>
        <v>#DIV/0!</v>
      </c>
      <c r="S415" s="268" t="e">
        <f t="shared" si="116"/>
        <v>#DIV/0!</v>
      </c>
      <c r="T415" s="268" t="e">
        <f t="shared" si="106"/>
        <v>#DIV/0!</v>
      </c>
      <c r="U415" s="268" t="e">
        <f t="shared" si="117"/>
        <v>#DIV/0!</v>
      </c>
      <c r="V415" s="269" t="e">
        <f t="shared" si="107"/>
        <v>#DIV/0!</v>
      </c>
      <c r="W415" s="270" t="e">
        <f t="shared" si="108"/>
        <v>#DIV/0!</v>
      </c>
      <c r="X415" s="270" t="e">
        <f t="shared" si="109"/>
        <v>#DIV/0!</v>
      </c>
      <c r="Y415" s="270" t="e">
        <f t="shared" si="118"/>
        <v>#DIV/0!</v>
      </c>
    </row>
    <row r="416" spans="1:25" ht="25.5" customHeight="1">
      <c r="A416" s="267">
        <v>307</v>
      </c>
      <c r="B416" s="212"/>
      <c r="C416" s="212"/>
      <c r="D416" s="268" t="e">
        <f>'2. Outdoor DSLAM'!H310</f>
        <v>#DIV/0!</v>
      </c>
      <c r="E416" s="268" t="e">
        <f>D416*'6. WEIGHT PER PRODUCT '!$C$11</f>
        <v>#DIV/0!</v>
      </c>
      <c r="F416" s="268" t="e">
        <f>D416*'6. WEIGHT PER PRODUCT '!$C$12</f>
        <v>#DIV/0!</v>
      </c>
      <c r="G416" s="268" t="e">
        <f>D416*'6. WEIGHT PER PRODUCT '!$C$13</f>
        <v>#DIV/0!</v>
      </c>
      <c r="H416" s="268" t="e">
        <f>D416*'6. WEIGHT PER PRODUCT '!$C$14</f>
        <v>#DIV/0!</v>
      </c>
      <c r="I416" s="268" t="e">
        <f>D416*'6. WEIGHT PER PRODUCT '!$C$15</f>
        <v>#DIV/0!</v>
      </c>
      <c r="J416" s="268" t="e">
        <f>D416*'6. WEIGHT PER PRODUCT '!$C$16</f>
        <v>#DIV/0!</v>
      </c>
      <c r="K416" s="268" t="e">
        <f>D416*'6. WEIGHT PER PRODUCT '!$C$17</f>
        <v>#DIV/0!</v>
      </c>
      <c r="L416" s="268" t="e">
        <f>((E416*512)+(F416*1024)+(G416*2048)+(H416*4096)+(I416*2048)+(J416*4096)+(K416*8192))/1000</f>
        <v>#DIV/0!</v>
      </c>
      <c r="M416" s="268" t="e">
        <f t="shared" si="112"/>
        <v>#DIV/0!</v>
      </c>
      <c r="N416" s="268" t="e">
        <f t="shared" si="113"/>
        <v>#DIV/0!</v>
      </c>
      <c r="O416" s="268" t="e">
        <f t="shared" si="114"/>
        <v>#DIV/0!</v>
      </c>
      <c r="P416" s="268" t="e">
        <f t="shared" si="104"/>
        <v>#DIV/0!</v>
      </c>
      <c r="Q416" s="268" t="e">
        <f t="shared" si="115"/>
        <v>#DIV/0!</v>
      </c>
      <c r="R416" s="268" t="e">
        <f t="shared" si="105"/>
        <v>#DIV/0!</v>
      </c>
      <c r="S416" s="268" t="e">
        <f t="shared" si="116"/>
        <v>#DIV/0!</v>
      </c>
      <c r="T416" s="268" t="e">
        <f t="shared" si="106"/>
        <v>#DIV/0!</v>
      </c>
      <c r="U416" s="268" t="e">
        <f t="shared" si="117"/>
        <v>#DIV/0!</v>
      </c>
      <c r="V416" s="269" t="e">
        <f t="shared" si="107"/>
        <v>#DIV/0!</v>
      </c>
      <c r="W416" s="270" t="e">
        <f t="shared" si="108"/>
        <v>#DIV/0!</v>
      </c>
      <c r="X416" s="270" t="e">
        <f t="shared" si="109"/>
        <v>#DIV/0!</v>
      </c>
      <c r="Y416" s="270" t="e">
        <f t="shared" si="118"/>
        <v>#DIV/0!</v>
      </c>
    </row>
    <row r="417" spans="1:25" ht="25.5" customHeight="1">
      <c r="A417" s="267">
        <v>308</v>
      </c>
      <c r="B417" s="212"/>
      <c r="C417" s="212"/>
      <c r="D417" s="268" t="e">
        <f>'2. Outdoor DSLAM'!H311</f>
        <v>#DIV/0!</v>
      </c>
      <c r="E417" s="268" t="e">
        <f>D417*'6. WEIGHT PER PRODUCT '!$C$11</f>
        <v>#DIV/0!</v>
      </c>
      <c r="F417" s="268" t="e">
        <f>D417*'6. WEIGHT PER PRODUCT '!$C$12</f>
        <v>#DIV/0!</v>
      </c>
      <c r="G417" s="268" t="e">
        <f>D417*'6. WEIGHT PER PRODUCT '!$C$13</f>
        <v>#DIV/0!</v>
      </c>
      <c r="H417" s="268" t="e">
        <f>D417*'6. WEIGHT PER PRODUCT '!$C$14</f>
        <v>#DIV/0!</v>
      </c>
      <c r="I417" s="268" t="e">
        <f>D417*'6. WEIGHT PER PRODUCT '!$C$15</f>
        <v>#DIV/0!</v>
      </c>
      <c r="J417" s="268" t="e">
        <f>D417*'6. WEIGHT PER PRODUCT '!$C$16</f>
        <v>#DIV/0!</v>
      </c>
      <c r="K417" s="268" t="e">
        <f>D417*'6. WEIGHT PER PRODUCT '!$C$17</f>
        <v>#DIV/0!</v>
      </c>
      <c r="L417" s="268" t="e">
        <f aca="true" t="shared" si="121" ref="L417:L425">((E417*512)+(F417*1024)+(G417*2048)+(H417*4096)+(I417*2048)+(J417*4096)+(K417*8192))/1000</f>
        <v>#DIV/0!</v>
      </c>
      <c r="M417" s="268" t="e">
        <f t="shared" si="112"/>
        <v>#DIV/0!</v>
      </c>
      <c r="N417" s="268" t="e">
        <f t="shared" si="113"/>
        <v>#DIV/0!</v>
      </c>
      <c r="O417" s="268" t="e">
        <f t="shared" si="114"/>
        <v>#DIV/0!</v>
      </c>
      <c r="P417" s="268" t="e">
        <f t="shared" si="104"/>
        <v>#DIV/0!</v>
      </c>
      <c r="Q417" s="268" t="e">
        <f t="shared" si="115"/>
        <v>#DIV/0!</v>
      </c>
      <c r="R417" s="268" t="e">
        <f t="shared" si="105"/>
        <v>#DIV/0!</v>
      </c>
      <c r="S417" s="268" t="e">
        <f t="shared" si="116"/>
        <v>#DIV/0!</v>
      </c>
      <c r="T417" s="268" t="e">
        <f t="shared" si="106"/>
        <v>#DIV/0!</v>
      </c>
      <c r="U417" s="268" t="e">
        <f t="shared" si="117"/>
        <v>#DIV/0!</v>
      </c>
      <c r="V417" s="269" t="e">
        <f t="shared" si="107"/>
        <v>#DIV/0!</v>
      </c>
      <c r="W417" s="270" t="e">
        <f t="shared" si="108"/>
        <v>#DIV/0!</v>
      </c>
      <c r="X417" s="270" t="e">
        <f t="shared" si="109"/>
        <v>#DIV/0!</v>
      </c>
      <c r="Y417" s="270" t="e">
        <f t="shared" si="118"/>
        <v>#DIV/0!</v>
      </c>
    </row>
    <row r="418" spans="1:25" ht="25.5" customHeight="1">
      <c r="A418" s="267">
        <v>309</v>
      </c>
      <c r="B418" s="212"/>
      <c r="C418" s="212"/>
      <c r="D418" s="268" t="e">
        <f>'2. Outdoor DSLAM'!H312</f>
        <v>#DIV/0!</v>
      </c>
      <c r="E418" s="268" t="e">
        <f>D418*'6. WEIGHT PER PRODUCT '!$C$11</f>
        <v>#DIV/0!</v>
      </c>
      <c r="F418" s="268" t="e">
        <f>D418*'6. WEIGHT PER PRODUCT '!$C$12</f>
        <v>#DIV/0!</v>
      </c>
      <c r="G418" s="268" t="e">
        <f>D418*'6. WEIGHT PER PRODUCT '!$C$13</f>
        <v>#DIV/0!</v>
      </c>
      <c r="H418" s="268" t="e">
        <f>D418*'6. WEIGHT PER PRODUCT '!$C$14</f>
        <v>#DIV/0!</v>
      </c>
      <c r="I418" s="268" t="e">
        <f>D418*'6. WEIGHT PER PRODUCT '!$C$15</f>
        <v>#DIV/0!</v>
      </c>
      <c r="J418" s="268" t="e">
        <f>D418*'6. WEIGHT PER PRODUCT '!$C$16</f>
        <v>#DIV/0!</v>
      </c>
      <c r="K418" s="268" t="e">
        <f>D418*'6. WEIGHT PER PRODUCT '!$C$17</f>
        <v>#DIV/0!</v>
      </c>
      <c r="L418" s="268" t="e">
        <f t="shared" si="121"/>
        <v>#DIV/0!</v>
      </c>
      <c r="M418" s="268" t="e">
        <f t="shared" si="112"/>
        <v>#DIV/0!</v>
      </c>
      <c r="N418" s="268" t="e">
        <f t="shared" si="113"/>
        <v>#DIV/0!</v>
      </c>
      <c r="O418" s="268" t="e">
        <f t="shared" si="114"/>
        <v>#DIV/0!</v>
      </c>
      <c r="P418" s="268" t="e">
        <f t="shared" si="104"/>
        <v>#DIV/0!</v>
      </c>
      <c r="Q418" s="268" t="e">
        <f t="shared" si="115"/>
        <v>#DIV/0!</v>
      </c>
      <c r="R418" s="268" t="e">
        <f t="shared" si="105"/>
        <v>#DIV/0!</v>
      </c>
      <c r="S418" s="268" t="e">
        <f t="shared" si="116"/>
        <v>#DIV/0!</v>
      </c>
      <c r="T418" s="268" t="e">
        <f t="shared" si="106"/>
        <v>#DIV/0!</v>
      </c>
      <c r="U418" s="268" t="e">
        <f t="shared" si="117"/>
        <v>#DIV/0!</v>
      </c>
      <c r="V418" s="269" t="e">
        <f t="shared" si="107"/>
        <v>#DIV/0!</v>
      </c>
      <c r="W418" s="270" t="e">
        <f t="shared" si="108"/>
        <v>#DIV/0!</v>
      </c>
      <c r="X418" s="270" t="e">
        <f t="shared" si="109"/>
        <v>#DIV/0!</v>
      </c>
      <c r="Y418" s="270" t="e">
        <f t="shared" si="118"/>
        <v>#DIV/0!</v>
      </c>
    </row>
    <row r="419" spans="1:25" ht="25.5" customHeight="1">
      <c r="A419" s="267">
        <v>310</v>
      </c>
      <c r="B419" s="212"/>
      <c r="C419" s="212"/>
      <c r="D419" s="268" t="e">
        <f>'2. Outdoor DSLAM'!H313</f>
        <v>#DIV/0!</v>
      </c>
      <c r="E419" s="268" t="e">
        <f>D419*'6. WEIGHT PER PRODUCT '!$C$11</f>
        <v>#DIV/0!</v>
      </c>
      <c r="F419" s="268" t="e">
        <f>D419*'6. WEIGHT PER PRODUCT '!$C$12</f>
        <v>#DIV/0!</v>
      </c>
      <c r="G419" s="268" t="e">
        <f>D419*'6. WEIGHT PER PRODUCT '!$C$13</f>
        <v>#DIV/0!</v>
      </c>
      <c r="H419" s="268" t="e">
        <f>D419*'6. WEIGHT PER PRODUCT '!$C$14</f>
        <v>#DIV/0!</v>
      </c>
      <c r="I419" s="268" t="e">
        <f>D419*'6. WEIGHT PER PRODUCT '!$C$15</f>
        <v>#DIV/0!</v>
      </c>
      <c r="J419" s="268" t="e">
        <f>D419*'6. WEIGHT PER PRODUCT '!$C$16</f>
        <v>#DIV/0!</v>
      </c>
      <c r="K419" s="268" t="e">
        <f>D419*'6. WEIGHT PER PRODUCT '!$C$17</f>
        <v>#DIV/0!</v>
      </c>
      <c r="L419" s="268" t="e">
        <f t="shared" si="121"/>
        <v>#DIV/0!</v>
      </c>
      <c r="M419" s="268" t="e">
        <f t="shared" si="112"/>
        <v>#DIV/0!</v>
      </c>
      <c r="N419" s="268" t="e">
        <f t="shared" si="113"/>
        <v>#DIV/0!</v>
      </c>
      <c r="O419" s="268" t="e">
        <f t="shared" si="114"/>
        <v>#DIV/0!</v>
      </c>
      <c r="P419" s="268" t="e">
        <f t="shared" si="104"/>
        <v>#DIV/0!</v>
      </c>
      <c r="Q419" s="268" t="e">
        <f t="shared" si="115"/>
        <v>#DIV/0!</v>
      </c>
      <c r="R419" s="268" t="e">
        <f t="shared" si="105"/>
        <v>#DIV/0!</v>
      </c>
      <c r="S419" s="268" t="e">
        <f t="shared" si="116"/>
        <v>#DIV/0!</v>
      </c>
      <c r="T419" s="268" t="e">
        <f t="shared" si="106"/>
        <v>#DIV/0!</v>
      </c>
      <c r="U419" s="268" t="e">
        <f t="shared" si="117"/>
        <v>#DIV/0!</v>
      </c>
      <c r="V419" s="269" t="e">
        <f t="shared" si="107"/>
        <v>#DIV/0!</v>
      </c>
      <c r="W419" s="270" t="e">
        <f t="shared" si="108"/>
        <v>#DIV/0!</v>
      </c>
      <c r="X419" s="270" t="e">
        <f t="shared" si="109"/>
        <v>#DIV/0!</v>
      </c>
      <c r="Y419" s="270" t="e">
        <f t="shared" si="118"/>
        <v>#DIV/0!</v>
      </c>
    </row>
    <row r="420" spans="1:25" ht="25.5" customHeight="1">
      <c r="A420" s="267">
        <v>311</v>
      </c>
      <c r="B420" s="212"/>
      <c r="C420" s="212"/>
      <c r="D420" s="268" t="e">
        <f>'2. Outdoor DSLAM'!H314</f>
        <v>#DIV/0!</v>
      </c>
      <c r="E420" s="268" t="e">
        <f>D420*'6. WEIGHT PER PRODUCT '!$C$11</f>
        <v>#DIV/0!</v>
      </c>
      <c r="F420" s="268" t="e">
        <f>D420*'6. WEIGHT PER PRODUCT '!$C$12</f>
        <v>#DIV/0!</v>
      </c>
      <c r="G420" s="268" t="e">
        <f>D420*'6. WEIGHT PER PRODUCT '!$C$13</f>
        <v>#DIV/0!</v>
      </c>
      <c r="H420" s="268" t="e">
        <f>D420*'6. WEIGHT PER PRODUCT '!$C$14</f>
        <v>#DIV/0!</v>
      </c>
      <c r="I420" s="268" t="e">
        <f>D420*'6. WEIGHT PER PRODUCT '!$C$15</f>
        <v>#DIV/0!</v>
      </c>
      <c r="J420" s="268" t="e">
        <f>D420*'6. WEIGHT PER PRODUCT '!$C$16</f>
        <v>#DIV/0!</v>
      </c>
      <c r="K420" s="268" t="e">
        <f>D420*'6. WEIGHT PER PRODUCT '!$C$17</f>
        <v>#DIV/0!</v>
      </c>
      <c r="L420" s="268" t="e">
        <f t="shared" si="121"/>
        <v>#DIV/0!</v>
      </c>
      <c r="M420" s="268" t="e">
        <f t="shared" si="112"/>
        <v>#DIV/0!</v>
      </c>
      <c r="N420" s="268" t="e">
        <f t="shared" si="113"/>
        <v>#DIV/0!</v>
      </c>
      <c r="O420" s="268" t="e">
        <f t="shared" si="114"/>
        <v>#DIV/0!</v>
      </c>
      <c r="P420" s="268" t="e">
        <f t="shared" si="104"/>
        <v>#DIV/0!</v>
      </c>
      <c r="Q420" s="268" t="e">
        <f t="shared" si="115"/>
        <v>#DIV/0!</v>
      </c>
      <c r="R420" s="268" t="e">
        <f t="shared" si="105"/>
        <v>#DIV/0!</v>
      </c>
      <c r="S420" s="268" t="e">
        <f t="shared" si="116"/>
        <v>#DIV/0!</v>
      </c>
      <c r="T420" s="268" t="e">
        <f t="shared" si="106"/>
        <v>#DIV/0!</v>
      </c>
      <c r="U420" s="268" t="e">
        <f t="shared" si="117"/>
        <v>#DIV/0!</v>
      </c>
      <c r="V420" s="269" t="e">
        <f t="shared" si="107"/>
        <v>#DIV/0!</v>
      </c>
      <c r="W420" s="270" t="e">
        <f t="shared" si="108"/>
        <v>#DIV/0!</v>
      </c>
      <c r="X420" s="270" t="e">
        <f t="shared" si="109"/>
        <v>#DIV/0!</v>
      </c>
      <c r="Y420" s="270" t="e">
        <f t="shared" si="118"/>
        <v>#DIV/0!</v>
      </c>
    </row>
    <row r="421" spans="1:25" ht="25.5" customHeight="1">
      <c r="A421" s="267">
        <v>312</v>
      </c>
      <c r="B421" s="212"/>
      <c r="C421" s="212"/>
      <c r="D421" s="268" t="e">
        <f>'2. Outdoor DSLAM'!H315</f>
        <v>#DIV/0!</v>
      </c>
      <c r="E421" s="268" t="e">
        <f>D421*'6. WEIGHT PER PRODUCT '!$C$11</f>
        <v>#DIV/0!</v>
      </c>
      <c r="F421" s="268" t="e">
        <f>D421*'6. WEIGHT PER PRODUCT '!$C$12</f>
        <v>#DIV/0!</v>
      </c>
      <c r="G421" s="268" t="e">
        <f>D421*'6. WEIGHT PER PRODUCT '!$C$13</f>
        <v>#DIV/0!</v>
      </c>
      <c r="H421" s="268" t="e">
        <f>D421*'6. WEIGHT PER PRODUCT '!$C$14</f>
        <v>#DIV/0!</v>
      </c>
      <c r="I421" s="268" t="e">
        <f>D421*'6. WEIGHT PER PRODUCT '!$C$15</f>
        <v>#DIV/0!</v>
      </c>
      <c r="J421" s="268" t="e">
        <f>D421*'6. WEIGHT PER PRODUCT '!$C$16</f>
        <v>#DIV/0!</v>
      </c>
      <c r="K421" s="268" t="e">
        <f>D421*'6. WEIGHT PER PRODUCT '!$C$17</f>
        <v>#DIV/0!</v>
      </c>
      <c r="L421" s="268" t="e">
        <f t="shared" si="121"/>
        <v>#DIV/0!</v>
      </c>
      <c r="M421" s="268" t="e">
        <f t="shared" si="112"/>
        <v>#DIV/0!</v>
      </c>
      <c r="N421" s="268" t="e">
        <f t="shared" si="113"/>
        <v>#DIV/0!</v>
      </c>
      <c r="O421" s="268" t="e">
        <f t="shared" si="114"/>
        <v>#DIV/0!</v>
      </c>
      <c r="P421" s="268" t="e">
        <f t="shared" si="104"/>
        <v>#DIV/0!</v>
      </c>
      <c r="Q421" s="268" t="e">
        <f t="shared" si="115"/>
        <v>#DIV/0!</v>
      </c>
      <c r="R421" s="268" t="e">
        <f t="shared" si="105"/>
        <v>#DIV/0!</v>
      </c>
      <c r="S421" s="268" t="e">
        <f t="shared" si="116"/>
        <v>#DIV/0!</v>
      </c>
      <c r="T421" s="268" t="e">
        <f t="shared" si="106"/>
        <v>#DIV/0!</v>
      </c>
      <c r="U421" s="268" t="e">
        <f t="shared" si="117"/>
        <v>#DIV/0!</v>
      </c>
      <c r="V421" s="269" t="e">
        <f t="shared" si="107"/>
        <v>#DIV/0!</v>
      </c>
      <c r="W421" s="270" t="e">
        <f t="shared" si="108"/>
        <v>#DIV/0!</v>
      </c>
      <c r="X421" s="270" t="e">
        <f t="shared" si="109"/>
        <v>#DIV/0!</v>
      </c>
      <c r="Y421" s="270" t="e">
        <f t="shared" si="118"/>
        <v>#DIV/0!</v>
      </c>
    </row>
    <row r="422" spans="1:25" ht="25.5" customHeight="1">
      <c r="A422" s="267">
        <v>313</v>
      </c>
      <c r="B422" s="212"/>
      <c r="C422" s="212"/>
      <c r="D422" s="268" t="e">
        <f>'2. Outdoor DSLAM'!H316</f>
        <v>#DIV/0!</v>
      </c>
      <c r="E422" s="268" t="e">
        <f>D422*'6. WEIGHT PER PRODUCT '!$C$11</f>
        <v>#DIV/0!</v>
      </c>
      <c r="F422" s="268" t="e">
        <f>D422*'6. WEIGHT PER PRODUCT '!$C$12</f>
        <v>#DIV/0!</v>
      </c>
      <c r="G422" s="268" t="e">
        <f>D422*'6. WEIGHT PER PRODUCT '!$C$13</f>
        <v>#DIV/0!</v>
      </c>
      <c r="H422" s="268" t="e">
        <f>D422*'6. WEIGHT PER PRODUCT '!$C$14</f>
        <v>#DIV/0!</v>
      </c>
      <c r="I422" s="268" t="e">
        <f>D422*'6. WEIGHT PER PRODUCT '!$C$15</f>
        <v>#DIV/0!</v>
      </c>
      <c r="J422" s="268" t="e">
        <f>D422*'6. WEIGHT PER PRODUCT '!$C$16</f>
        <v>#DIV/0!</v>
      </c>
      <c r="K422" s="268" t="e">
        <f>D422*'6. WEIGHT PER PRODUCT '!$C$17</f>
        <v>#DIV/0!</v>
      </c>
      <c r="L422" s="268" t="e">
        <f t="shared" si="121"/>
        <v>#DIV/0!</v>
      </c>
      <c r="M422" s="268" t="e">
        <f t="shared" si="112"/>
        <v>#DIV/0!</v>
      </c>
      <c r="N422" s="268" t="e">
        <f t="shared" si="113"/>
        <v>#DIV/0!</v>
      </c>
      <c r="O422" s="268" t="e">
        <f t="shared" si="114"/>
        <v>#DIV/0!</v>
      </c>
      <c r="P422" s="268" t="e">
        <f t="shared" si="104"/>
        <v>#DIV/0!</v>
      </c>
      <c r="Q422" s="268" t="e">
        <f t="shared" si="115"/>
        <v>#DIV/0!</v>
      </c>
      <c r="R422" s="268" t="e">
        <f t="shared" si="105"/>
        <v>#DIV/0!</v>
      </c>
      <c r="S422" s="268" t="e">
        <f t="shared" si="116"/>
        <v>#DIV/0!</v>
      </c>
      <c r="T422" s="268" t="e">
        <f t="shared" si="106"/>
        <v>#DIV/0!</v>
      </c>
      <c r="U422" s="268" t="e">
        <f t="shared" si="117"/>
        <v>#DIV/0!</v>
      </c>
      <c r="V422" s="269" t="e">
        <f t="shared" si="107"/>
        <v>#DIV/0!</v>
      </c>
      <c r="W422" s="270" t="e">
        <f t="shared" si="108"/>
        <v>#DIV/0!</v>
      </c>
      <c r="X422" s="270" t="e">
        <f t="shared" si="109"/>
        <v>#DIV/0!</v>
      </c>
      <c r="Y422" s="270" t="e">
        <f t="shared" si="118"/>
        <v>#DIV/0!</v>
      </c>
    </row>
    <row r="423" spans="1:25" ht="25.5" customHeight="1">
      <c r="A423" s="267">
        <v>314</v>
      </c>
      <c r="B423" s="212"/>
      <c r="C423" s="212"/>
      <c r="D423" s="268" t="e">
        <f>'2. Outdoor DSLAM'!H317</f>
        <v>#DIV/0!</v>
      </c>
      <c r="E423" s="268" t="e">
        <f>D423*'6. WEIGHT PER PRODUCT '!$C$11</f>
        <v>#DIV/0!</v>
      </c>
      <c r="F423" s="268" t="e">
        <f>D423*'6. WEIGHT PER PRODUCT '!$C$12</f>
        <v>#DIV/0!</v>
      </c>
      <c r="G423" s="268" t="e">
        <f>D423*'6. WEIGHT PER PRODUCT '!$C$13</f>
        <v>#DIV/0!</v>
      </c>
      <c r="H423" s="268" t="e">
        <f>D423*'6. WEIGHT PER PRODUCT '!$C$14</f>
        <v>#DIV/0!</v>
      </c>
      <c r="I423" s="268" t="e">
        <f>D423*'6. WEIGHT PER PRODUCT '!$C$15</f>
        <v>#DIV/0!</v>
      </c>
      <c r="J423" s="268" t="e">
        <f>D423*'6. WEIGHT PER PRODUCT '!$C$16</f>
        <v>#DIV/0!</v>
      </c>
      <c r="K423" s="268" t="e">
        <f>D423*'6. WEIGHT PER PRODUCT '!$C$17</f>
        <v>#DIV/0!</v>
      </c>
      <c r="L423" s="268" t="e">
        <f t="shared" si="121"/>
        <v>#DIV/0!</v>
      </c>
      <c r="M423" s="268" t="e">
        <f t="shared" si="112"/>
        <v>#DIV/0!</v>
      </c>
      <c r="N423" s="268" t="e">
        <f t="shared" si="113"/>
        <v>#DIV/0!</v>
      </c>
      <c r="O423" s="268" t="e">
        <f t="shared" si="114"/>
        <v>#DIV/0!</v>
      </c>
      <c r="P423" s="268" t="e">
        <f t="shared" si="104"/>
        <v>#DIV/0!</v>
      </c>
      <c r="Q423" s="268" t="e">
        <f t="shared" si="115"/>
        <v>#DIV/0!</v>
      </c>
      <c r="R423" s="268" t="e">
        <f t="shared" si="105"/>
        <v>#DIV/0!</v>
      </c>
      <c r="S423" s="268" t="e">
        <f t="shared" si="116"/>
        <v>#DIV/0!</v>
      </c>
      <c r="T423" s="268" t="e">
        <f t="shared" si="106"/>
        <v>#DIV/0!</v>
      </c>
      <c r="U423" s="268" t="e">
        <f t="shared" si="117"/>
        <v>#DIV/0!</v>
      </c>
      <c r="V423" s="269" t="e">
        <f t="shared" si="107"/>
        <v>#DIV/0!</v>
      </c>
      <c r="W423" s="270" t="e">
        <f t="shared" si="108"/>
        <v>#DIV/0!</v>
      </c>
      <c r="X423" s="270" t="e">
        <f t="shared" si="109"/>
        <v>#DIV/0!</v>
      </c>
      <c r="Y423" s="270" t="e">
        <f t="shared" si="118"/>
        <v>#DIV/0!</v>
      </c>
    </row>
    <row r="424" spans="1:25" ht="25.5" customHeight="1">
      <c r="A424" s="267">
        <v>315</v>
      </c>
      <c r="B424" s="212"/>
      <c r="C424" s="212"/>
      <c r="D424" s="268" t="e">
        <f>'2. Outdoor DSLAM'!H318</f>
        <v>#DIV/0!</v>
      </c>
      <c r="E424" s="268" t="e">
        <f>D424*'6. WEIGHT PER PRODUCT '!$C$11</f>
        <v>#DIV/0!</v>
      </c>
      <c r="F424" s="268" t="e">
        <f>D424*'6. WEIGHT PER PRODUCT '!$C$12</f>
        <v>#DIV/0!</v>
      </c>
      <c r="G424" s="268" t="e">
        <f>D424*'6. WEIGHT PER PRODUCT '!$C$13</f>
        <v>#DIV/0!</v>
      </c>
      <c r="H424" s="268" t="e">
        <f>D424*'6. WEIGHT PER PRODUCT '!$C$14</f>
        <v>#DIV/0!</v>
      </c>
      <c r="I424" s="268" t="e">
        <f>D424*'6. WEIGHT PER PRODUCT '!$C$15</f>
        <v>#DIV/0!</v>
      </c>
      <c r="J424" s="268" t="e">
        <f>D424*'6. WEIGHT PER PRODUCT '!$C$16</f>
        <v>#DIV/0!</v>
      </c>
      <c r="K424" s="268" t="e">
        <f>D424*'6. WEIGHT PER PRODUCT '!$C$17</f>
        <v>#DIV/0!</v>
      </c>
      <c r="L424" s="268" t="e">
        <f t="shared" si="121"/>
        <v>#DIV/0!</v>
      </c>
      <c r="M424" s="268" t="e">
        <f t="shared" si="112"/>
        <v>#DIV/0!</v>
      </c>
      <c r="N424" s="268" t="e">
        <f t="shared" si="113"/>
        <v>#DIV/0!</v>
      </c>
      <c r="O424" s="268" t="e">
        <f t="shared" si="114"/>
        <v>#DIV/0!</v>
      </c>
      <c r="P424" s="268" t="e">
        <f t="shared" si="104"/>
        <v>#DIV/0!</v>
      </c>
      <c r="Q424" s="268" t="e">
        <f t="shared" si="115"/>
        <v>#DIV/0!</v>
      </c>
      <c r="R424" s="268" t="e">
        <f t="shared" si="105"/>
        <v>#DIV/0!</v>
      </c>
      <c r="S424" s="268" t="e">
        <f t="shared" si="116"/>
        <v>#DIV/0!</v>
      </c>
      <c r="T424" s="268" t="e">
        <f t="shared" si="106"/>
        <v>#DIV/0!</v>
      </c>
      <c r="U424" s="268" t="e">
        <f t="shared" si="117"/>
        <v>#DIV/0!</v>
      </c>
      <c r="V424" s="269" t="e">
        <f t="shared" si="107"/>
        <v>#DIV/0!</v>
      </c>
      <c r="W424" s="270" t="e">
        <f t="shared" si="108"/>
        <v>#DIV/0!</v>
      </c>
      <c r="X424" s="270" t="e">
        <f t="shared" si="109"/>
        <v>#DIV/0!</v>
      </c>
      <c r="Y424" s="270" t="e">
        <f t="shared" si="118"/>
        <v>#DIV/0!</v>
      </c>
    </row>
    <row r="425" spans="1:25" ht="25.5" customHeight="1">
      <c r="A425" s="267">
        <v>316</v>
      </c>
      <c r="B425" s="212"/>
      <c r="C425" s="212"/>
      <c r="D425" s="268" t="e">
        <f>'2. Outdoor DSLAM'!H319</f>
        <v>#DIV/0!</v>
      </c>
      <c r="E425" s="268" t="e">
        <f>D425*'6. WEIGHT PER PRODUCT '!$C$11</f>
        <v>#DIV/0!</v>
      </c>
      <c r="F425" s="268" t="e">
        <f>D425*'6. WEIGHT PER PRODUCT '!$C$12</f>
        <v>#DIV/0!</v>
      </c>
      <c r="G425" s="268" t="e">
        <f>D425*'6. WEIGHT PER PRODUCT '!$C$13</f>
        <v>#DIV/0!</v>
      </c>
      <c r="H425" s="268" t="e">
        <f>D425*'6. WEIGHT PER PRODUCT '!$C$14</f>
        <v>#DIV/0!</v>
      </c>
      <c r="I425" s="268" t="e">
        <f>D425*'6. WEIGHT PER PRODUCT '!$C$15</f>
        <v>#DIV/0!</v>
      </c>
      <c r="J425" s="268" t="e">
        <f>D425*'6. WEIGHT PER PRODUCT '!$C$16</f>
        <v>#DIV/0!</v>
      </c>
      <c r="K425" s="268" t="e">
        <f>D425*'6. WEIGHT PER PRODUCT '!$C$17</f>
        <v>#DIV/0!</v>
      </c>
      <c r="L425" s="268" t="e">
        <f t="shared" si="121"/>
        <v>#DIV/0!</v>
      </c>
      <c r="M425" s="268" t="e">
        <f t="shared" si="112"/>
        <v>#DIV/0!</v>
      </c>
      <c r="N425" s="268" t="e">
        <f t="shared" si="113"/>
        <v>#DIV/0!</v>
      </c>
      <c r="O425" s="268" t="e">
        <f t="shared" si="114"/>
        <v>#DIV/0!</v>
      </c>
      <c r="P425" s="268" t="e">
        <f t="shared" si="104"/>
        <v>#DIV/0!</v>
      </c>
      <c r="Q425" s="268" t="e">
        <f t="shared" si="115"/>
        <v>#DIV/0!</v>
      </c>
      <c r="R425" s="268" t="e">
        <f t="shared" si="105"/>
        <v>#DIV/0!</v>
      </c>
      <c r="S425" s="268" t="e">
        <f t="shared" si="116"/>
        <v>#DIV/0!</v>
      </c>
      <c r="T425" s="268" t="e">
        <f t="shared" si="106"/>
        <v>#DIV/0!</v>
      </c>
      <c r="U425" s="268" t="e">
        <f t="shared" si="117"/>
        <v>#DIV/0!</v>
      </c>
      <c r="V425" s="269" t="e">
        <f t="shared" si="107"/>
        <v>#DIV/0!</v>
      </c>
      <c r="W425" s="270" t="e">
        <f t="shared" si="108"/>
        <v>#DIV/0!</v>
      </c>
      <c r="X425" s="270" t="e">
        <f t="shared" si="109"/>
        <v>#DIV/0!</v>
      </c>
      <c r="Y425" s="270" t="e">
        <f t="shared" si="118"/>
        <v>#DIV/0!</v>
      </c>
    </row>
    <row r="426" spans="1:25" ht="25.5" customHeight="1">
      <c r="A426" s="267">
        <v>317</v>
      </c>
      <c r="B426" s="212"/>
      <c r="C426" s="212"/>
      <c r="D426" s="268" t="e">
        <f>'2. Outdoor DSLAM'!H320</f>
        <v>#DIV/0!</v>
      </c>
      <c r="E426" s="268" t="e">
        <f>D426*'6. WEIGHT PER PRODUCT '!$C$11</f>
        <v>#DIV/0!</v>
      </c>
      <c r="F426" s="268" t="e">
        <f>D426*'6. WEIGHT PER PRODUCT '!$C$12</f>
        <v>#DIV/0!</v>
      </c>
      <c r="G426" s="268" t="e">
        <f>D426*'6. WEIGHT PER PRODUCT '!$C$13</f>
        <v>#DIV/0!</v>
      </c>
      <c r="H426" s="268" t="e">
        <f>D426*'6. WEIGHT PER PRODUCT '!$C$14</f>
        <v>#DIV/0!</v>
      </c>
      <c r="I426" s="268" t="e">
        <f>D426*'6. WEIGHT PER PRODUCT '!$C$15</f>
        <v>#DIV/0!</v>
      </c>
      <c r="J426" s="268" t="e">
        <f>D426*'6. WEIGHT PER PRODUCT '!$C$16</f>
        <v>#DIV/0!</v>
      </c>
      <c r="K426" s="268" t="e">
        <f>D426*'6. WEIGHT PER PRODUCT '!$C$17</f>
        <v>#DIV/0!</v>
      </c>
      <c r="L426" s="268" t="e">
        <f>((E426*512)+(F426*1024)+(G426*2048)+(H426*4096)+(I426*2048)+(J426*4096)+(K426*8192))/1000</f>
        <v>#DIV/0!</v>
      </c>
      <c r="M426" s="268" t="e">
        <f t="shared" si="112"/>
        <v>#DIV/0!</v>
      </c>
      <c r="N426" s="268" t="e">
        <f t="shared" si="113"/>
        <v>#DIV/0!</v>
      </c>
      <c r="O426" s="268" t="e">
        <f t="shared" si="114"/>
        <v>#DIV/0!</v>
      </c>
      <c r="P426" s="268" t="e">
        <f t="shared" si="104"/>
        <v>#DIV/0!</v>
      </c>
      <c r="Q426" s="268" t="e">
        <f t="shared" si="115"/>
        <v>#DIV/0!</v>
      </c>
      <c r="R426" s="268" t="e">
        <f t="shared" si="105"/>
        <v>#DIV/0!</v>
      </c>
      <c r="S426" s="268" t="e">
        <f t="shared" si="116"/>
        <v>#DIV/0!</v>
      </c>
      <c r="T426" s="268" t="e">
        <f t="shared" si="106"/>
        <v>#DIV/0!</v>
      </c>
      <c r="U426" s="268" t="e">
        <f t="shared" si="117"/>
        <v>#DIV/0!</v>
      </c>
      <c r="V426" s="269" t="e">
        <f t="shared" si="107"/>
        <v>#DIV/0!</v>
      </c>
      <c r="W426" s="270" t="e">
        <f t="shared" si="108"/>
        <v>#DIV/0!</v>
      </c>
      <c r="X426" s="270" t="e">
        <f t="shared" si="109"/>
        <v>#DIV/0!</v>
      </c>
      <c r="Y426" s="270" t="e">
        <f t="shared" si="118"/>
        <v>#DIV/0!</v>
      </c>
    </row>
    <row r="427" spans="1:25" ht="25.5" customHeight="1">
      <c r="A427" s="267">
        <v>318</v>
      </c>
      <c r="B427" s="212"/>
      <c r="C427" s="212"/>
      <c r="D427" s="268" t="e">
        <f>'2. Outdoor DSLAM'!H321</f>
        <v>#DIV/0!</v>
      </c>
      <c r="E427" s="268" t="e">
        <f>D427*'6. WEIGHT PER PRODUCT '!$C$11</f>
        <v>#DIV/0!</v>
      </c>
      <c r="F427" s="268" t="e">
        <f>D427*'6. WEIGHT PER PRODUCT '!$C$12</f>
        <v>#DIV/0!</v>
      </c>
      <c r="G427" s="268" t="e">
        <f>D427*'6. WEIGHT PER PRODUCT '!$C$13</f>
        <v>#DIV/0!</v>
      </c>
      <c r="H427" s="268" t="e">
        <f>D427*'6. WEIGHT PER PRODUCT '!$C$14</f>
        <v>#DIV/0!</v>
      </c>
      <c r="I427" s="268" t="e">
        <f>D427*'6. WEIGHT PER PRODUCT '!$C$15</f>
        <v>#DIV/0!</v>
      </c>
      <c r="J427" s="268" t="e">
        <f>D427*'6. WEIGHT PER PRODUCT '!$C$16</f>
        <v>#DIV/0!</v>
      </c>
      <c r="K427" s="268" t="e">
        <f>D427*'6. WEIGHT PER PRODUCT '!$C$17</f>
        <v>#DIV/0!</v>
      </c>
      <c r="L427" s="268" t="e">
        <f>((E427*512)+(F427*1024)+(G427*2048)+(H427*4096)+(I427*2048)+(J427*4096)+(K427*8192))/1000</f>
        <v>#DIV/0!</v>
      </c>
      <c r="M427" s="268" t="e">
        <f t="shared" si="112"/>
        <v>#DIV/0!</v>
      </c>
      <c r="N427" s="268" t="e">
        <f t="shared" si="113"/>
        <v>#DIV/0!</v>
      </c>
      <c r="O427" s="268" t="e">
        <f t="shared" si="114"/>
        <v>#DIV/0!</v>
      </c>
      <c r="P427" s="268" t="e">
        <f t="shared" si="104"/>
        <v>#DIV/0!</v>
      </c>
      <c r="Q427" s="268" t="e">
        <f t="shared" si="115"/>
        <v>#DIV/0!</v>
      </c>
      <c r="R427" s="268" t="e">
        <f t="shared" si="105"/>
        <v>#DIV/0!</v>
      </c>
      <c r="S427" s="268" t="e">
        <f t="shared" si="116"/>
        <v>#DIV/0!</v>
      </c>
      <c r="T427" s="268" t="e">
        <f t="shared" si="106"/>
        <v>#DIV/0!</v>
      </c>
      <c r="U427" s="268" t="e">
        <f t="shared" si="117"/>
        <v>#DIV/0!</v>
      </c>
      <c r="V427" s="269" t="e">
        <f t="shared" si="107"/>
        <v>#DIV/0!</v>
      </c>
      <c r="W427" s="270" t="e">
        <f t="shared" si="108"/>
        <v>#DIV/0!</v>
      </c>
      <c r="X427" s="270" t="e">
        <f t="shared" si="109"/>
        <v>#DIV/0!</v>
      </c>
      <c r="Y427" s="270" t="e">
        <f t="shared" si="118"/>
        <v>#DIV/0!</v>
      </c>
    </row>
    <row r="428" spans="1:25" ht="25.5" customHeight="1">
      <c r="A428" s="267">
        <v>319</v>
      </c>
      <c r="B428" s="212"/>
      <c r="C428" s="212"/>
      <c r="D428" s="268" t="e">
        <f>'2. Outdoor DSLAM'!H322</f>
        <v>#DIV/0!</v>
      </c>
      <c r="E428" s="268" t="e">
        <f>D428*'6. WEIGHT PER PRODUCT '!$C$11</f>
        <v>#DIV/0!</v>
      </c>
      <c r="F428" s="268" t="e">
        <f>D428*'6. WEIGHT PER PRODUCT '!$C$12</f>
        <v>#DIV/0!</v>
      </c>
      <c r="G428" s="268" t="e">
        <f>D428*'6. WEIGHT PER PRODUCT '!$C$13</f>
        <v>#DIV/0!</v>
      </c>
      <c r="H428" s="268" t="e">
        <f>D428*'6. WEIGHT PER PRODUCT '!$C$14</f>
        <v>#DIV/0!</v>
      </c>
      <c r="I428" s="268" t="e">
        <f>D428*'6. WEIGHT PER PRODUCT '!$C$15</f>
        <v>#DIV/0!</v>
      </c>
      <c r="J428" s="268" t="e">
        <f>D428*'6. WEIGHT PER PRODUCT '!$C$16</f>
        <v>#DIV/0!</v>
      </c>
      <c r="K428" s="268" t="e">
        <f>D428*'6. WEIGHT PER PRODUCT '!$C$17</f>
        <v>#DIV/0!</v>
      </c>
      <c r="L428" s="268" t="e">
        <f>((E428*512)+(F428*1024)+(G428*2048)+(H428*4096)+(I428*2048)+(J428*4096)+(K428*8192))/1000</f>
        <v>#DIV/0!</v>
      </c>
      <c r="M428" s="268" t="e">
        <f t="shared" si="112"/>
        <v>#DIV/0!</v>
      </c>
      <c r="N428" s="268" t="e">
        <f t="shared" si="113"/>
        <v>#DIV/0!</v>
      </c>
      <c r="O428" s="268" t="e">
        <f t="shared" si="114"/>
        <v>#DIV/0!</v>
      </c>
      <c r="P428" s="268" t="e">
        <f t="shared" si="104"/>
        <v>#DIV/0!</v>
      </c>
      <c r="Q428" s="268" t="e">
        <f t="shared" si="115"/>
        <v>#DIV/0!</v>
      </c>
      <c r="R428" s="268" t="e">
        <f t="shared" si="105"/>
        <v>#DIV/0!</v>
      </c>
      <c r="S428" s="268" t="e">
        <f t="shared" si="116"/>
        <v>#DIV/0!</v>
      </c>
      <c r="T428" s="268" t="e">
        <f t="shared" si="106"/>
        <v>#DIV/0!</v>
      </c>
      <c r="U428" s="268" t="e">
        <f t="shared" si="117"/>
        <v>#DIV/0!</v>
      </c>
      <c r="V428" s="269" t="e">
        <f t="shared" si="107"/>
        <v>#DIV/0!</v>
      </c>
      <c r="W428" s="270" t="e">
        <f t="shared" si="108"/>
        <v>#DIV/0!</v>
      </c>
      <c r="X428" s="270" t="e">
        <f t="shared" si="109"/>
        <v>#DIV/0!</v>
      </c>
      <c r="Y428" s="270" t="e">
        <f t="shared" si="118"/>
        <v>#DIV/0!</v>
      </c>
    </row>
    <row r="429" spans="1:25" ht="25.5" customHeight="1">
      <c r="A429" s="267">
        <v>320</v>
      </c>
      <c r="B429" s="212"/>
      <c r="C429" s="212"/>
      <c r="D429" s="268" t="e">
        <f>'2. Outdoor DSLAM'!H323</f>
        <v>#DIV/0!</v>
      </c>
      <c r="E429" s="268" t="e">
        <f>D429*'6. WEIGHT PER PRODUCT '!$C$11</f>
        <v>#DIV/0!</v>
      </c>
      <c r="F429" s="268" t="e">
        <f>D429*'6. WEIGHT PER PRODUCT '!$C$12</f>
        <v>#DIV/0!</v>
      </c>
      <c r="G429" s="268" t="e">
        <f>D429*'6. WEIGHT PER PRODUCT '!$C$13</f>
        <v>#DIV/0!</v>
      </c>
      <c r="H429" s="268" t="e">
        <f>D429*'6. WEIGHT PER PRODUCT '!$C$14</f>
        <v>#DIV/0!</v>
      </c>
      <c r="I429" s="268" t="e">
        <f>D429*'6. WEIGHT PER PRODUCT '!$C$15</f>
        <v>#DIV/0!</v>
      </c>
      <c r="J429" s="268" t="e">
        <f>D429*'6. WEIGHT PER PRODUCT '!$C$16</f>
        <v>#DIV/0!</v>
      </c>
      <c r="K429" s="268" t="e">
        <f>D429*'6. WEIGHT PER PRODUCT '!$C$17</f>
        <v>#DIV/0!</v>
      </c>
      <c r="L429" s="268" t="e">
        <f aca="true" t="shared" si="122" ref="L429:L438">((E429*512)+(F429*1024)+(G429*2048)+(H429*4096)+(I429*2048)+(J429*4096)+(K429*8192))/1000</f>
        <v>#DIV/0!</v>
      </c>
      <c r="M429" s="268" t="e">
        <f t="shared" si="112"/>
        <v>#DIV/0!</v>
      </c>
      <c r="N429" s="268" t="e">
        <f t="shared" si="113"/>
        <v>#DIV/0!</v>
      </c>
      <c r="O429" s="268" t="e">
        <f t="shared" si="114"/>
        <v>#DIV/0!</v>
      </c>
      <c r="P429" s="268" t="e">
        <f t="shared" si="104"/>
        <v>#DIV/0!</v>
      </c>
      <c r="Q429" s="268" t="e">
        <f t="shared" si="115"/>
        <v>#DIV/0!</v>
      </c>
      <c r="R429" s="268" t="e">
        <f t="shared" si="105"/>
        <v>#DIV/0!</v>
      </c>
      <c r="S429" s="268" t="e">
        <f t="shared" si="116"/>
        <v>#DIV/0!</v>
      </c>
      <c r="T429" s="268" t="e">
        <f t="shared" si="106"/>
        <v>#DIV/0!</v>
      </c>
      <c r="U429" s="268" t="e">
        <f t="shared" si="117"/>
        <v>#DIV/0!</v>
      </c>
      <c r="V429" s="269" t="e">
        <f t="shared" si="107"/>
        <v>#DIV/0!</v>
      </c>
      <c r="W429" s="270" t="e">
        <f t="shared" si="108"/>
        <v>#DIV/0!</v>
      </c>
      <c r="X429" s="270" t="e">
        <f t="shared" si="109"/>
        <v>#DIV/0!</v>
      </c>
      <c r="Y429" s="270" t="e">
        <f t="shared" si="118"/>
        <v>#DIV/0!</v>
      </c>
    </row>
    <row r="430" spans="1:25" ht="25.5" customHeight="1">
      <c r="A430" s="267">
        <v>321</v>
      </c>
      <c r="B430" s="212"/>
      <c r="C430" s="212"/>
      <c r="D430" s="268" t="e">
        <f>'2. Outdoor DSLAM'!H324</f>
        <v>#DIV/0!</v>
      </c>
      <c r="E430" s="268" t="e">
        <f>D430*'6. WEIGHT PER PRODUCT '!$C$11</f>
        <v>#DIV/0!</v>
      </c>
      <c r="F430" s="268" t="e">
        <f>D430*'6. WEIGHT PER PRODUCT '!$C$12</f>
        <v>#DIV/0!</v>
      </c>
      <c r="G430" s="268" t="e">
        <f>D430*'6. WEIGHT PER PRODUCT '!$C$13</f>
        <v>#DIV/0!</v>
      </c>
      <c r="H430" s="268" t="e">
        <f>D430*'6. WEIGHT PER PRODUCT '!$C$14</f>
        <v>#DIV/0!</v>
      </c>
      <c r="I430" s="268" t="e">
        <f>D430*'6. WEIGHT PER PRODUCT '!$C$15</f>
        <v>#DIV/0!</v>
      </c>
      <c r="J430" s="268" t="e">
        <f>D430*'6. WEIGHT PER PRODUCT '!$C$16</f>
        <v>#DIV/0!</v>
      </c>
      <c r="K430" s="268" t="e">
        <f>D430*'6. WEIGHT PER PRODUCT '!$C$17</f>
        <v>#DIV/0!</v>
      </c>
      <c r="L430" s="268" t="e">
        <f t="shared" si="122"/>
        <v>#DIV/0!</v>
      </c>
      <c r="M430" s="268" t="e">
        <f t="shared" si="112"/>
        <v>#DIV/0!</v>
      </c>
      <c r="N430" s="268" t="e">
        <f t="shared" si="113"/>
        <v>#DIV/0!</v>
      </c>
      <c r="O430" s="268" t="e">
        <f t="shared" si="114"/>
        <v>#DIV/0!</v>
      </c>
      <c r="P430" s="268" t="e">
        <f aca="true" t="shared" si="123" ref="P430:P493">VLOOKUP(O430,$AA$4:$AB$13,2,1)</f>
        <v>#DIV/0!</v>
      </c>
      <c r="Q430" s="268" t="e">
        <f t="shared" si="115"/>
        <v>#DIV/0!</v>
      </c>
      <c r="R430" s="268" t="e">
        <f aca="true" t="shared" si="124" ref="R430:R493">IF(Q430&gt;0,VLOOKUP(Q430,$AA$4:$AB$13,2,1),0)</f>
        <v>#DIV/0!</v>
      </c>
      <c r="S430" s="268" t="e">
        <f t="shared" si="116"/>
        <v>#DIV/0!</v>
      </c>
      <c r="T430" s="268" t="e">
        <f aca="true" t="shared" si="125" ref="T430:T493">IF(S430&gt;0,VLOOKUP(S430,$AA$4:$AB$13,2,1),0)</f>
        <v>#DIV/0!</v>
      </c>
      <c r="U430" s="268" t="e">
        <f t="shared" si="117"/>
        <v>#DIV/0!</v>
      </c>
      <c r="V430" s="269" t="e">
        <f aca="true" t="shared" si="126" ref="V430:V493">VLOOKUP(P430,$AB$4:$AD$13,3,1)+VLOOKUP(P430,$AB$4:$AD$13,2,1)/$X$2</f>
        <v>#DIV/0!</v>
      </c>
      <c r="W430" s="270" t="e">
        <f aca="true" t="shared" si="127" ref="W430:W493">IF(R430=0,0,VLOOKUP(R430,$AB$4:$AD$13,3,1)+VLOOKUP(R430,$AB$4:$AD$13,2,1)/$X$2)</f>
        <v>#DIV/0!</v>
      </c>
      <c r="X430" s="270" t="e">
        <f aca="true" t="shared" si="128" ref="X430:X493">IF(T430=0,0,VLOOKUP(T430,$AB$4:$AD$13,3,1)+VLOOKUP(T430,$AB$4:$AD$13,2,1)/$X$2)</f>
        <v>#DIV/0!</v>
      </c>
      <c r="Y430" s="270" t="e">
        <f t="shared" si="118"/>
        <v>#DIV/0!</v>
      </c>
    </row>
    <row r="431" spans="1:25" ht="25.5" customHeight="1">
      <c r="A431" s="267">
        <v>322</v>
      </c>
      <c r="B431" s="212"/>
      <c r="C431" s="212"/>
      <c r="D431" s="268" t="e">
        <f>'2. Outdoor DSLAM'!H325</f>
        <v>#DIV/0!</v>
      </c>
      <c r="E431" s="268" t="e">
        <f>D431*'6. WEIGHT PER PRODUCT '!$C$11</f>
        <v>#DIV/0!</v>
      </c>
      <c r="F431" s="268" t="e">
        <f>D431*'6. WEIGHT PER PRODUCT '!$C$12</f>
        <v>#DIV/0!</v>
      </c>
      <c r="G431" s="268" t="e">
        <f>D431*'6. WEIGHT PER PRODUCT '!$C$13</f>
        <v>#DIV/0!</v>
      </c>
      <c r="H431" s="268" t="e">
        <f>D431*'6. WEIGHT PER PRODUCT '!$C$14</f>
        <v>#DIV/0!</v>
      </c>
      <c r="I431" s="268" t="e">
        <f>D431*'6. WEIGHT PER PRODUCT '!$C$15</f>
        <v>#DIV/0!</v>
      </c>
      <c r="J431" s="268" t="e">
        <f>D431*'6. WEIGHT PER PRODUCT '!$C$16</f>
        <v>#DIV/0!</v>
      </c>
      <c r="K431" s="268" t="e">
        <f>D431*'6. WEIGHT PER PRODUCT '!$C$17</f>
        <v>#DIV/0!</v>
      </c>
      <c r="L431" s="268" t="e">
        <f t="shared" si="122"/>
        <v>#DIV/0!</v>
      </c>
      <c r="M431" s="268" t="e">
        <f t="shared" si="112"/>
        <v>#DIV/0!</v>
      </c>
      <c r="N431" s="268" t="e">
        <f t="shared" si="113"/>
        <v>#DIV/0!</v>
      </c>
      <c r="O431" s="268" t="e">
        <f t="shared" si="114"/>
        <v>#DIV/0!</v>
      </c>
      <c r="P431" s="268" t="e">
        <f t="shared" si="123"/>
        <v>#DIV/0!</v>
      </c>
      <c r="Q431" s="268" t="e">
        <f t="shared" si="115"/>
        <v>#DIV/0!</v>
      </c>
      <c r="R431" s="268" t="e">
        <f t="shared" si="124"/>
        <v>#DIV/0!</v>
      </c>
      <c r="S431" s="268" t="e">
        <f t="shared" si="116"/>
        <v>#DIV/0!</v>
      </c>
      <c r="T431" s="268" t="e">
        <f t="shared" si="125"/>
        <v>#DIV/0!</v>
      </c>
      <c r="U431" s="268" t="e">
        <f t="shared" si="117"/>
        <v>#DIV/0!</v>
      </c>
      <c r="V431" s="269" t="e">
        <f t="shared" si="126"/>
        <v>#DIV/0!</v>
      </c>
      <c r="W431" s="270" t="e">
        <f t="shared" si="127"/>
        <v>#DIV/0!</v>
      </c>
      <c r="X431" s="270" t="e">
        <f t="shared" si="128"/>
        <v>#DIV/0!</v>
      </c>
      <c r="Y431" s="270" t="e">
        <f t="shared" si="118"/>
        <v>#DIV/0!</v>
      </c>
    </row>
    <row r="432" spans="1:25" ht="25.5" customHeight="1">
      <c r="A432" s="267">
        <v>323</v>
      </c>
      <c r="B432" s="212"/>
      <c r="C432" s="212"/>
      <c r="D432" s="268" t="e">
        <f>'2. Outdoor DSLAM'!H326</f>
        <v>#DIV/0!</v>
      </c>
      <c r="E432" s="268" t="e">
        <f>D432*'6. WEIGHT PER PRODUCT '!$C$11</f>
        <v>#DIV/0!</v>
      </c>
      <c r="F432" s="268" t="e">
        <f>D432*'6. WEIGHT PER PRODUCT '!$C$12</f>
        <v>#DIV/0!</v>
      </c>
      <c r="G432" s="268" t="e">
        <f>D432*'6. WEIGHT PER PRODUCT '!$C$13</f>
        <v>#DIV/0!</v>
      </c>
      <c r="H432" s="268" t="e">
        <f>D432*'6. WEIGHT PER PRODUCT '!$C$14</f>
        <v>#DIV/0!</v>
      </c>
      <c r="I432" s="268" t="e">
        <f>D432*'6. WEIGHT PER PRODUCT '!$C$15</f>
        <v>#DIV/0!</v>
      </c>
      <c r="J432" s="268" t="e">
        <f>D432*'6. WEIGHT PER PRODUCT '!$C$16</f>
        <v>#DIV/0!</v>
      </c>
      <c r="K432" s="268" t="e">
        <f>D432*'6. WEIGHT PER PRODUCT '!$C$17</f>
        <v>#DIV/0!</v>
      </c>
      <c r="L432" s="268" t="e">
        <f t="shared" si="122"/>
        <v>#DIV/0!</v>
      </c>
      <c r="M432" s="268" t="e">
        <f t="shared" si="112"/>
        <v>#DIV/0!</v>
      </c>
      <c r="N432" s="268" t="e">
        <f t="shared" si="113"/>
        <v>#DIV/0!</v>
      </c>
      <c r="O432" s="268" t="e">
        <f t="shared" si="114"/>
        <v>#DIV/0!</v>
      </c>
      <c r="P432" s="268" t="e">
        <f t="shared" si="123"/>
        <v>#DIV/0!</v>
      </c>
      <c r="Q432" s="268" t="e">
        <f t="shared" si="115"/>
        <v>#DIV/0!</v>
      </c>
      <c r="R432" s="268" t="e">
        <f t="shared" si="124"/>
        <v>#DIV/0!</v>
      </c>
      <c r="S432" s="268" t="e">
        <f t="shared" si="116"/>
        <v>#DIV/0!</v>
      </c>
      <c r="T432" s="268" t="e">
        <f t="shared" si="125"/>
        <v>#DIV/0!</v>
      </c>
      <c r="U432" s="268" t="e">
        <f t="shared" si="117"/>
        <v>#DIV/0!</v>
      </c>
      <c r="V432" s="269" t="e">
        <f t="shared" si="126"/>
        <v>#DIV/0!</v>
      </c>
      <c r="W432" s="270" t="e">
        <f t="shared" si="127"/>
        <v>#DIV/0!</v>
      </c>
      <c r="X432" s="270" t="e">
        <f t="shared" si="128"/>
        <v>#DIV/0!</v>
      </c>
      <c r="Y432" s="270" t="e">
        <f t="shared" si="118"/>
        <v>#DIV/0!</v>
      </c>
    </row>
    <row r="433" spans="1:25" ht="25.5" customHeight="1">
      <c r="A433" s="267">
        <v>324</v>
      </c>
      <c r="B433" s="212"/>
      <c r="C433" s="212"/>
      <c r="D433" s="268" t="e">
        <f>'2. Outdoor DSLAM'!H327</f>
        <v>#DIV/0!</v>
      </c>
      <c r="E433" s="268" t="e">
        <f>D433*'6. WEIGHT PER PRODUCT '!$C$11</f>
        <v>#DIV/0!</v>
      </c>
      <c r="F433" s="268" t="e">
        <f>D433*'6. WEIGHT PER PRODUCT '!$C$12</f>
        <v>#DIV/0!</v>
      </c>
      <c r="G433" s="268" t="e">
        <f>D433*'6. WEIGHT PER PRODUCT '!$C$13</f>
        <v>#DIV/0!</v>
      </c>
      <c r="H433" s="268" t="e">
        <f>D433*'6. WEIGHT PER PRODUCT '!$C$14</f>
        <v>#DIV/0!</v>
      </c>
      <c r="I433" s="268" t="e">
        <f>D433*'6. WEIGHT PER PRODUCT '!$C$15</f>
        <v>#DIV/0!</v>
      </c>
      <c r="J433" s="268" t="e">
        <f>D433*'6. WEIGHT PER PRODUCT '!$C$16</f>
        <v>#DIV/0!</v>
      </c>
      <c r="K433" s="268" t="e">
        <f>D433*'6. WEIGHT PER PRODUCT '!$C$17</f>
        <v>#DIV/0!</v>
      </c>
      <c r="L433" s="268" t="e">
        <f t="shared" si="122"/>
        <v>#DIV/0!</v>
      </c>
      <c r="M433" s="268" t="e">
        <f t="shared" si="112"/>
        <v>#DIV/0!</v>
      </c>
      <c r="N433" s="268" t="e">
        <f t="shared" si="113"/>
        <v>#DIV/0!</v>
      </c>
      <c r="O433" s="268" t="e">
        <f t="shared" si="114"/>
        <v>#DIV/0!</v>
      </c>
      <c r="P433" s="268" t="e">
        <f t="shared" si="123"/>
        <v>#DIV/0!</v>
      </c>
      <c r="Q433" s="268" t="e">
        <f t="shared" si="115"/>
        <v>#DIV/0!</v>
      </c>
      <c r="R433" s="268" t="e">
        <f t="shared" si="124"/>
        <v>#DIV/0!</v>
      </c>
      <c r="S433" s="268" t="e">
        <f t="shared" si="116"/>
        <v>#DIV/0!</v>
      </c>
      <c r="T433" s="268" t="e">
        <f t="shared" si="125"/>
        <v>#DIV/0!</v>
      </c>
      <c r="U433" s="268" t="e">
        <f t="shared" si="117"/>
        <v>#DIV/0!</v>
      </c>
      <c r="V433" s="269" t="e">
        <f t="shared" si="126"/>
        <v>#DIV/0!</v>
      </c>
      <c r="W433" s="270" t="e">
        <f t="shared" si="127"/>
        <v>#DIV/0!</v>
      </c>
      <c r="X433" s="270" t="e">
        <f t="shared" si="128"/>
        <v>#DIV/0!</v>
      </c>
      <c r="Y433" s="270" t="e">
        <f t="shared" si="118"/>
        <v>#DIV/0!</v>
      </c>
    </row>
    <row r="434" spans="1:25" ht="25.5" customHeight="1">
      <c r="A434" s="267">
        <v>325</v>
      </c>
      <c r="B434" s="212"/>
      <c r="C434" s="212"/>
      <c r="D434" s="268" t="e">
        <f>'2. Outdoor DSLAM'!H328</f>
        <v>#DIV/0!</v>
      </c>
      <c r="E434" s="268" t="e">
        <f>D434*'6. WEIGHT PER PRODUCT '!$C$11</f>
        <v>#DIV/0!</v>
      </c>
      <c r="F434" s="268" t="e">
        <f>D434*'6. WEIGHT PER PRODUCT '!$C$12</f>
        <v>#DIV/0!</v>
      </c>
      <c r="G434" s="268" t="e">
        <f>D434*'6. WEIGHT PER PRODUCT '!$C$13</f>
        <v>#DIV/0!</v>
      </c>
      <c r="H434" s="268" t="e">
        <f>D434*'6. WEIGHT PER PRODUCT '!$C$14</f>
        <v>#DIV/0!</v>
      </c>
      <c r="I434" s="268" t="e">
        <f>D434*'6. WEIGHT PER PRODUCT '!$C$15</f>
        <v>#DIV/0!</v>
      </c>
      <c r="J434" s="268" t="e">
        <f>D434*'6. WEIGHT PER PRODUCT '!$C$16</f>
        <v>#DIV/0!</v>
      </c>
      <c r="K434" s="268" t="e">
        <f>D434*'6. WEIGHT PER PRODUCT '!$C$17</f>
        <v>#DIV/0!</v>
      </c>
      <c r="L434" s="268" t="e">
        <f t="shared" si="122"/>
        <v>#DIV/0!</v>
      </c>
      <c r="M434" s="268" t="e">
        <f t="shared" si="112"/>
        <v>#DIV/0!</v>
      </c>
      <c r="N434" s="268" t="e">
        <f t="shared" si="113"/>
        <v>#DIV/0!</v>
      </c>
      <c r="O434" s="268" t="e">
        <f t="shared" si="114"/>
        <v>#DIV/0!</v>
      </c>
      <c r="P434" s="268" t="e">
        <f t="shared" si="123"/>
        <v>#DIV/0!</v>
      </c>
      <c r="Q434" s="268" t="e">
        <f t="shared" si="115"/>
        <v>#DIV/0!</v>
      </c>
      <c r="R434" s="268" t="e">
        <f t="shared" si="124"/>
        <v>#DIV/0!</v>
      </c>
      <c r="S434" s="268" t="e">
        <f t="shared" si="116"/>
        <v>#DIV/0!</v>
      </c>
      <c r="T434" s="268" t="e">
        <f t="shared" si="125"/>
        <v>#DIV/0!</v>
      </c>
      <c r="U434" s="268" t="e">
        <f t="shared" si="117"/>
        <v>#DIV/0!</v>
      </c>
      <c r="V434" s="269" t="e">
        <f t="shared" si="126"/>
        <v>#DIV/0!</v>
      </c>
      <c r="W434" s="270" t="e">
        <f t="shared" si="127"/>
        <v>#DIV/0!</v>
      </c>
      <c r="X434" s="270" t="e">
        <f t="shared" si="128"/>
        <v>#DIV/0!</v>
      </c>
      <c r="Y434" s="270" t="e">
        <f t="shared" si="118"/>
        <v>#DIV/0!</v>
      </c>
    </row>
    <row r="435" spans="1:25" ht="25.5" customHeight="1">
      <c r="A435" s="267">
        <v>326</v>
      </c>
      <c r="B435" s="212"/>
      <c r="C435" s="212"/>
      <c r="D435" s="268" t="e">
        <f>'2. Outdoor DSLAM'!H329</f>
        <v>#DIV/0!</v>
      </c>
      <c r="E435" s="268" t="e">
        <f>D435*'6. WEIGHT PER PRODUCT '!$C$11</f>
        <v>#DIV/0!</v>
      </c>
      <c r="F435" s="268" t="e">
        <f>D435*'6. WEIGHT PER PRODUCT '!$C$12</f>
        <v>#DIV/0!</v>
      </c>
      <c r="G435" s="268" t="e">
        <f>D435*'6. WEIGHT PER PRODUCT '!$C$13</f>
        <v>#DIV/0!</v>
      </c>
      <c r="H435" s="268" t="e">
        <f>D435*'6. WEIGHT PER PRODUCT '!$C$14</f>
        <v>#DIV/0!</v>
      </c>
      <c r="I435" s="268" t="e">
        <f>D435*'6. WEIGHT PER PRODUCT '!$C$15</f>
        <v>#DIV/0!</v>
      </c>
      <c r="J435" s="268" t="e">
        <f>D435*'6. WEIGHT PER PRODUCT '!$C$16</f>
        <v>#DIV/0!</v>
      </c>
      <c r="K435" s="268" t="e">
        <f>D435*'6. WEIGHT PER PRODUCT '!$C$17</f>
        <v>#DIV/0!</v>
      </c>
      <c r="L435" s="268" t="e">
        <f t="shared" si="122"/>
        <v>#DIV/0!</v>
      </c>
      <c r="M435" s="268" t="e">
        <f t="shared" si="112"/>
        <v>#DIV/0!</v>
      </c>
      <c r="N435" s="268" t="e">
        <f t="shared" si="113"/>
        <v>#DIV/0!</v>
      </c>
      <c r="O435" s="268" t="e">
        <f t="shared" si="114"/>
        <v>#DIV/0!</v>
      </c>
      <c r="P435" s="268" t="e">
        <f t="shared" si="123"/>
        <v>#DIV/0!</v>
      </c>
      <c r="Q435" s="268" t="e">
        <f t="shared" si="115"/>
        <v>#DIV/0!</v>
      </c>
      <c r="R435" s="268" t="e">
        <f t="shared" si="124"/>
        <v>#DIV/0!</v>
      </c>
      <c r="S435" s="268" t="e">
        <f t="shared" si="116"/>
        <v>#DIV/0!</v>
      </c>
      <c r="T435" s="268" t="e">
        <f t="shared" si="125"/>
        <v>#DIV/0!</v>
      </c>
      <c r="U435" s="268" t="e">
        <f t="shared" si="117"/>
        <v>#DIV/0!</v>
      </c>
      <c r="V435" s="269" t="e">
        <f t="shared" si="126"/>
        <v>#DIV/0!</v>
      </c>
      <c r="W435" s="270" t="e">
        <f t="shared" si="127"/>
        <v>#DIV/0!</v>
      </c>
      <c r="X435" s="270" t="e">
        <f t="shared" si="128"/>
        <v>#DIV/0!</v>
      </c>
      <c r="Y435" s="270" t="e">
        <f t="shared" si="118"/>
        <v>#DIV/0!</v>
      </c>
    </row>
    <row r="436" spans="1:25" ht="25.5" customHeight="1">
      <c r="A436" s="267">
        <v>327</v>
      </c>
      <c r="B436" s="212"/>
      <c r="C436" s="212"/>
      <c r="D436" s="268" t="e">
        <f>'2. Outdoor DSLAM'!H330</f>
        <v>#DIV/0!</v>
      </c>
      <c r="E436" s="268" t="e">
        <f>D436*'6. WEIGHT PER PRODUCT '!$C$11</f>
        <v>#DIV/0!</v>
      </c>
      <c r="F436" s="268" t="e">
        <f>D436*'6. WEIGHT PER PRODUCT '!$C$12</f>
        <v>#DIV/0!</v>
      </c>
      <c r="G436" s="268" t="e">
        <f>D436*'6. WEIGHT PER PRODUCT '!$C$13</f>
        <v>#DIV/0!</v>
      </c>
      <c r="H436" s="268" t="e">
        <f>D436*'6. WEIGHT PER PRODUCT '!$C$14</f>
        <v>#DIV/0!</v>
      </c>
      <c r="I436" s="268" t="e">
        <f>D436*'6. WEIGHT PER PRODUCT '!$C$15</f>
        <v>#DIV/0!</v>
      </c>
      <c r="J436" s="268" t="e">
        <f>D436*'6. WEIGHT PER PRODUCT '!$C$16</f>
        <v>#DIV/0!</v>
      </c>
      <c r="K436" s="268" t="e">
        <f>D436*'6. WEIGHT PER PRODUCT '!$C$17</f>
        <v>#DIV/0!</v>
      </c>
      <c r="L436" s="268" t="e">
        <f t="shared" si="122"/>
        <v>#DIV/0!</v>
      </c>
      <c r="M436" s="268" t="e">
        <f t="shared" si="112"/>
        <v>#DIV/0!</v>
      </c>
      <c r="N436" s="268" t="e">
        <f t="shared" si="113"/>
        <v>#DIV/0!</v>
      </c>
      <c r="O436" s="268" t="e">
        <f t="shared" si="114"/>
        <v>#DIV/0!</v>
      </c>
      <c r="P436" s="268" t="e">
        <f t="shared" si="123"/>
        <v>#DIV/0!</v>
      </c>
      <c r="Q436" s="268" t="e">
        <f t="shared" si="115"/>
        <v>#DIV/0!</v>
      </c>
      <c r="R436" s="268" t="e">
        <f t="shared" si="124"/>
        <v>#DIV/0!</v>
      </c>
      <c r="S436" s="268" t="e">
        <f t="shared" si="116"/>
        <v>#DIV/0!</v>
      </c>
      <c r="T436" s="268" t="e">
        <f t="shared" si="125"/>
        <v>#DIV/0!</v>
      </c>
      <c r="U436" s="268" t="e">
        <f t="shared" si="117"/>
        <v>#DIV/0!</v>
      </c>
      <c r="V436" s="269" t="e">
        <f t="shared" si="126"/>
        <v>#DIV/0!</v>
      </c>
      <c r="W436" s="270" t="e">
        <f t="shared" si="127"/>
        <v>#DIV/0!</v>
      </c>
      <c r="X436" s="270" t="e">
        <f t="shared" si="128"/>
        <v>#DIV/0!</v>
      </c>
      <c r="Y436" s="270" t="e">
        <f t="shared" si="118"/>
        <v>#DIV/0!</v>
      </c>
    </row>
    <row r="437" spans="1:25" ht="25.5" customHeight="1">
      <c r="A437" s="267">
        <v>328</v>
      </c>
      <c r="B437" s="212"/>
      <c r="C437" s="212"/>
      <c r="D437" s="268" t="e">
        <f>'2. Outdoor DSLAM'!H331</f>
        <v>#DIV/0!</v>
      </c>
      <c r="E437" s="268" t="e">
        <f>D437*'6. WEIGHT PER PRODUCT '!$C$11</f>
        <v>#DIV/0!</v>
      </c>
      <c r="F437" s="268" t="e">
        <f>D437*'6. WEIGHT PER PRODUCT '!$C$12</f>
        <v>#DIV/0!</v>
      </c>
      <c r="G437" s="268" t="e">
        <f>D437*'6. WEIGHT PER PRODUCT '!$C$13</f>
        <v>#DIV/0!</v>
      </c>
      <c r="H437" s="268" t="e">
        <f>D437*'6. WEIGHT PER PRODUCT '!$C$14</f>
        <v>#DIV/0!</v>
      </c>
      <c r="I437" s="268" t="e">
        <f>D437*'6. WEIGHT PER PRODUCT '!$C$15</f>
        <v>#DIV/0!</v>
      </c>
      <c r="J437" s="268" t="e">
        <f>D437*'6. WEIGHT PER PRODUCT '!$C$16</f>
        <v>#DIV/0!</v>
      </c>
      <c r="K437" s="268" t="e">
        <f>D437*'6. WEIGHT PER PRODUCT '!$C$17</f>
        <v>#DIV/0!</v>
      </c>
      <c r="L437" s="268" t="e">
        <f t="shared" si="122"/>
        <v>#DIV/0!</v>
      </c>
      <c r="M437" s="268" t="e">
        <f t="shared" si="112"/>
        <v>#DIV/0!</v>
      </c>
      <c r="N437" s="268" t="e">
        <f t="shared" si="113"/>
        <v>#DIV/0!</v>
      </c>
      <c r="O437" s="268" t="e">
        <f t="shared" si="114"/>
        <v>#DIV/0!</v>
      </c>
      <c r="P437" s="268" t="e">
        <f t="shared" si="123"/>
        <v>#DIV/0!</v>
      </c>
      <c r="Q437" s="268" t="e">
        <f t="shared" si="115"/>
        <v>#DIV/0!</v>
      </c>
      <c r="R437" s="268" t="e">
        <f t="shared" si="124"/>
        <v>#DIV/0!</v>
      </c>
      <c r="S437" s="268" t="e">
        <f t="shared" si="116"/>
        <v>#DIV/0!</v>
      </c>
      <c r="T437" s="268" t="e">
        <f t="shared" si="125"/>
        <v>#DIV/0!</v>
      </c>
      <c r="U437" s="268" t="e">
        <f t="shared" si="117"/>
        <v>#DIV/0!</v>
      </c>
      <c r="V437" s="269" t="e">
        <f t="shared" si="126"/>
        <v>#DIV/0!</v>
      </c>
      <c r="W437" s="270" t="e">
        <f t="shared" si="127"/>
        <v>#DIV/0!</v>
      </c>
      <c r="X437" s="270" t="e">
        <f t="shared" si="128"/>
        <v>#DIV/0!</v>
      </c>
      <c r="Y437" s="270" t="e">
        <f t="shared" si="118"/>
        <v>#DIV/0!</v>
      </c>
    </row>
    <row r="438" spans="1:25" ht="25.5" customHeight="1">
      <c r="A438" s="267">
        <v>329</v>
      </c>
      <c r="B438" s="212"/>
      <c r="C438" s="212"/>
      <c r="D438" s="268" t="e">
        <f>'2. Outdoor DSLAM'!H332</f>
        <v>#DIV/0!</v>
      </c>
      <c r="E438" s="268" t="e">
        <f>D438*'6. WEIGHT PER PRODUCT '!$C$11</f>
        <v>#DIV/0!</v>
      </c>
      <c r="F438" s="268" t="e">
        <f>D438*'6. WEIGHT PER PRODUCT '!$C$12</f>
        <v>#DIV/0!</v>
      </c>
      <c r="G438" s="268" t="e">
        <f>D438*'6. WEIGHT PER PRODUCT '!$C$13</f>
        <v>#DIV/0!</v>
      </c>
      <c r="H438" s="268" t="e">
        <f>D438*'6. WEIGHT PER PRODUCT '!$C$14</f>
        <v>#DIV/0!</v>
      </c>
      <c r="I438" s="268" t="e">
        <f>D438*'6. WEIGHT PER PRODUCT '!$C$15</f>
        <v>#DIV/0!</v>
      </c>
      <c r="J438" s="268" t="e">
        <f>D438*'6. WEIGHT PER PRODUCT '!$C$16</f>
        <v>#DIV/0!</v>
      </c>
      <c r="K438" s="268" t="e">
        <f>D438*'6. WEIGHT PER PRODUCT '!$C$17</f>
        <v>#DIV/0!</v>
      </c>
      <c r="L438" s="268" t="e">
        <f t="shared" si="122"/>
        <v>#DIV/0!</v>
      </c>
      <c r="M438" s="268" t="e">
        <f t="shared" si="112"/>
        <v>#DIV/0!</v>
      </c>
      <c r="N438" s="268" t="e">
        <f t="shared" si="113"/>
        <v>#DIV/0!</v>
      </c>
      <c r="O438" s="268" t="e">
        <f t="shared" si="114"/>
        <v>#DIV/0!</v>
      </c>
      <c r="P438" s="268" t="e">
        <f t="shared" si="123"/>
        <v>#DIV/0!</v>
      </c>
      <c r="Q438" s="268" t="e">
        <f t="shared" si="115"/>
        <v>#DIV/0!</v>
      </c>
      <c r="R438" s="268" t="e">
        <f t="shared" si="124"/>
        <v>#DIV/0!</v>
      </c>
      <c r="S438" s="268" t="e">
        <f t="shared" si="116"/>
        <v>#DIV/0!</v>
      </c>
      <c r="T438" s="268" t="e">
        <f t="shared" si="125"/>
        <v>#DIV/0!</v>
      </c>
      <c r="U438" s="268" t="e">
        <f t="shared" si="117"/>
        <v>#DIV/0!</v>
      </c>
      <c r="V438" s="269" t="e">
        <f t="shared" si="126"/>
        <v>#DIV/0!</v>
      </c>
      <c r="W438" s="270" t="e">
        <f t="shared" si="127"/>
        <v>#DIV/0!</v>
      </c>
      <c r="X438" s="270" t="e">
        <f t="shared" si="128"/>
        <v>#DIV/0!</v>
      </c>
      <c r="Y438" s="270" t="e">
        <f t="shared" si="118"/>
        <v>#DIV/0!</v>
      </c>
    </row>
    <row r="439" spans="1:25" ht="25.5" customHeight="1">
      <c r="A439" s="267">
        <v>330</v>
      </c>
      <c r="B439" s="212"/>
      <c r="C439" s="212"/>
      <c r="D439" s="268" t="e">
        <f>'2. Outdoor DSLAM'!H333</f>
        <v>#DIV/0!</v>
      </c>
      <c r="E439" s="268" t="e">
        <f>D439*'6. WEIGHT PER PRODUCT '!$C$11</f>
        <v>#DIV/0!</v>
      </c>
      <c r="F439" s="268" t="e">
        <f>D439*'6. WEIGHT PER PRODUCT '!$C$12</f>
        <v>#DIV/0!</v>
      </c>
      <c r="G439" s="268" t="e">
        <f>D439*'6. WEIGHT PER PRODUCT '!$C$13</f>
        <v>#DIV/0!</v>
      </c>
      <c r="H439" s="268" t="e">
        <f>D439*'6. WEIGHT PER PRODUCT '!$C$14</f>
        <v>#DIV/0!</v>
      </c>
      <c r="I439" s="268" t="e">
        <f>D439*'6. WEIGHT PER PRODUCT '!$C$15</f>
        <v>#DIV/0!</v>
      </c>
      <c r="J439" s="268" t="e">
        <f>D439*'6. WEIGHT PER PRODUCT '!$C$16</f>
        <v>#DIV/0!</v>
      </c>
      <c r="K439" s="268" t="e">
        <f>D439*'6. WEIGHT PER PRODUCT '!$C$17</f>
        <v>#DIV/0!</v>
      </c>
      <c r="L439" s="268" t="e">
        <f>((E439*512)+(F439*1024)+(G439*2048)+(H439*4096)+(I439*2048)+(J439*4096)+(K439*8192))/1000</f>
        <v>#DIV/0!</v>
      </c>
      <c r="M439" s="268" t="e">
        <f t="shared" si="112"/>
        <v>#DIV/0!</v>
      </c>
      <c r="N439" s="268" t="e">
        <f t="shared" si="113"/>
        <v>#DIV/0!</v>
      </c>
      <c r="O439" s="268" t="e">
        <f t="shared" si="114"/>
        <v>#DIV/0!</v>
      </c>
      <c r="P439" s="268" t="e">
        <f t="shared" si="123"/>
        <v>#DIV/0!</v>
      </c>
      <c r="Q439" s="268" t="e">
        <f t="shared" si="115"/>
        <v>#DIV/0!</v>
      </c>
      <c r="R439" s="268" t="e">
        <f t="shared" si="124"/>
        <v>#DIV/0!</v>
      </c>
      <c r="S439" s="268" t="e">
        <f t="shared" si="116"/>
        <v>#DIV/0!</v>
      </c>
      <c r="T439" s="268" t="e">
        <f t="shared" si="125"/>
        <v>#DIV/0!</v>
      </c>
      <c r="U439" s="268" t="e">
        <f t="shared" si="117"/>
        <v>#DIV/0!</v>
      </c>
      <c r="V439" s="269" t="e">
        <f t="shared" si="126"/>
        <v>#DIV/0!</v>
      </c>
      <c r="W439" s="270" t="e">
        <f t="shared" si="127"/>
        <v>#DIV/0!</v>
      </c>
      <c r="X439" s="270" t="e">
        <f t="shared" si="128"/>
        <v>#DIV/0!</v>
      </c>
      <c r="Y439" s="270" t="e">
        <f t="shared" si="118"/>
        <v>#DIV/0!</v>
      </c>
    </row>
    <row r="440" spans="1:25" ht="25.5" customHeight="1">
      <c r="A440" s="267">
        <v>331</v>
      </c>
      <c r="B440" s="212"/>
      <c r="C440" s="212"/>
      <c r="D440" s="268" t="e">
        <f>'2. Outdoor DSLAM'!H334</f>
        <v>#DIV/0!</v>
      </c>
      <c r="E440" s="268" t="e">
        <f>D440*'6. WEIGHT PER PRODUCT '!$C$11</f>
        <v>#DIV/0!</v>
      </c>
      <c r="F440" s="268" t="e">
        <f>D440*'6. WEIGHT PER PRODUCT '!$C$12</f>
        <v>#DIV/0!</v>
      </c>
      <c r="G440" s="268" t="e">
        <f>D440*'6. WEIGHT PER PRODUCT '!$C$13</f>
        <v>#DIV/0!</v>
      </c>
      <c r="H440" s="268" t="e">
        <f>D440*'6. WEIGHT PER PRODUCT '!$C$14</f>
        <v>#DIV/0!</v>
      </c>
      <c r="I440" s="268" t="e">
        <f>D440*'6. WEIGHT PER PRODUCT '!$C$15</f>
        <v>#DIV/0!</v>
      </c>
      <c r="J440" s="268" t="e">
        <f>D440*'6. WEIGHT PER PRODUCT '!$C$16</f>
        <v>#DIV/0!</v>
      </c>
      <c r="K440" s="268" t="e">
        <f>D440*'6. WEIGHT PER PRODUCT '!$C$17</f>
        <v>#DIV/0!</v>
      </c>
      <c r="L440" s="268" t="e">
        <f aca="true" t="shared" si="129" ref="L440:L451">((E440*512)+(F440*1024)+(G440*2048)+(H440*4096)+(I440*2048)+(J440*4096)+(K440*8192))/1000</f>
        <v>#DIV/0!</v>
      </c>
      <c r="M440" s="268" t="e">
        <f t="shared" si="112"/>
        <v>#DIV/0!</v>
      </c>
      <c r="N440" s="268" t="e">
        <f t="shared" si="113"/>
        <v>#DIV/0!</v>
      </c>
      <c r="O440" s="268" t="e">
        <f t="shared" si="114"/>
        <v>#DIV/0!</v>
      </c>
      <c r="P440" s="268" t="e">
        <f t="shared" si="123"/>
        <v>#DIV/0!</v>
      </c>
      <c r="Q440" s="268" t="e">
        <f t="shared" si="115"/>
        <v>#DIV/0!</v>
      </c>
      <c r="R440" s="268" t="e">
        <f t="shared" si="124"/>
        <v>#DIV/0!</v>
      </c>
      <c r="S440" s="268" t="e">
        <f t="shared" si="116"/>
        <v>#DIV/0!</v>
      </c>
      <c r="T440" s="268" t="e">
        <f t="shared" si="125"/>
        <v>#DIV/0!</v>
      </c>
      <c r="U440" s="268" t="e">
        <f t="shared" si="117"/>
        <v>#DIV/0!</v>
      </c>
      <c r="V440" s="269" t="e">
        <f t="shared" si="126"/>
        <v>#DIV/0!</v>
      </c>
      <c r="W440" s="270" t="e">
        <f t="shared" si="127"/>
        <v>#DIV/0!</v>
      </c>
      <c r="X440" s="270" t="e">
        <f t="shared" si="128"/>
        <v>#DIV/0!</v>
      </c>
      <c r="Y440" s="270" t="e">
        <f t="shared" si="118"/>
        <v>#DIV/0!</v>
      </c>
    </row>
    <row r="441" spans="1:25" ht="25.5" customHeight="1">
      <c r="A441" s="267">
        <v>332</v>
      </c>
      <c r="B441" s="212"/>
      <c r="C441" s="212"/>
      <c r="D441" s="268" t="e">
        <f>'2. Outdoor DSLAM'!H335</f>
        <v>#DIV/0!</v>
      </c>
      <c r="E441" s="268" t="e">
        <f>D441*'6. WEIGHT PER PRODUCT '!$C$11</f>
        <v>#DIV/0!</v>
      </c>
      <c r="F441" s="268" t="e">
        <f>D441*'6. WEIGHT PER PRODUCT '!$C$12</f>
        <v>#DIV/0!</v>
      </c>
      <c r="G441" s="268" t="e">
        <f>D441*'6. WEIGHT PER PRODUCT '!$C$13</f>
        <v>#DIV/0!</v>
      </c>
      <c r="H441" s="268" t="e">
        <f>D441*'6. WEIGHT PER PRODUCT '!$C$14</f>
        <v>#DIV/0!</v>
      </c>
      <c r="I441" s="268" t="e">
        <f>D441*'6. WEIGHT PER PRODUCT '!$C$15</f>
        <v>#DIV/0!</v>
      </c>
      <c r="J441" s="268" t="e">
        <f>D441*'6. WEIGHT PER PRODUCT '!$C$16</f>
        <v>#DIV/0!</v>
      </c>
      <c r="K441" s="268" t="e">
        <f>D441*'6. WEIGHT PER PRODUCT '!$C$17</f>
        <v>#DIV/0!</v>
      </c>
      <c r="L441" s="268" t="e">
        <f t="shared" si="129"/>
        <v>#DIV/0!</v>
      </c>
      <c r="M441" s="268" t="e">
        <f t="shared" si="112"/>
        <v>#DIV/0!</v>
      </c>
      <c r="N441" s="268" t="e">
        <f t="shared" si="113"/>
        <v>#DIV/0!</v>
      </c>
      <c r="O441" s="268" t="e">
        <f t="shared" si="114"/>
        <v>#DIV/0!</v>
      </c>
      <c r="P441" s="268" t="e">
        <f t="shared" si="123"/>
        <v>#DIV/0!</v>
      </c>
      <c r="Q441" s="268" t="e">
        <f t="shared" si="115"/>
        <v>#DIV/0!</v>
      </c>
      <c r="R441" s="268" t="e">
        <f t="shared" si="124"/>
        <v>#DIV/0!</v>
      </c>
      <c r="S441" s="268" t="e">
        <f t="shared" si="116"/>
        <v>#DIV/0!</v>
      </c>
      <c r="T441" s="268" t="e">
        <f t="shared" si="125"/>
        <v>#DIV/0!</v>
      </c>
      <c r="U441" s="268" t="e">
        <f t="shared" si="117"/>
        <v>#DIV/0!</v>
      </c>
      <c r="V441" s="269" t="e">
        <f t="shared" si="126"/>
        <v>#DIV/0!</v>
      </c>
      <c r="W441" s="270" t="e">
        <f t="shared" si="127"/>
        <v>#DIV/0!</v>
      </c>
      <c r="X441" s="270" t="e">
        <f t="shared" si="128"/>
        <v>#DIV/0!</v>
      </c>
      <c r="Y441" s="270" t="e">
        <f t="shared" si="118"/>
        <v>#DIV/0!</v>
      </c>
    </row>
    <row r="442" spans="1:25" ht="25.5" customHeight="1">
      <c r="A442" s="267">
        <v>333</v>
      </c>
      <c r="B442" s="212"/>
      <c r="C442" s="272"/>
      <c r="D442" s="268" t="e">
        <f>'2. Outdoor DSLAM'!H336</f>
        <v>#DIV/0!</v>
      </c>
      <c r="E442" s="268" t="e">
        <f>D442*'6. WEIGHT PER PRODUCT '!$C$11</f>
        <v>#DIV/0!</v>
      </c>
      <c r="F442" s="268" t="e">
        <f>D442*'6. WEIGHT PER PRODUCT '!$C$12</f>
        <v>#DIV/0!</v>
      </c>
      <c r="G442" s="268" t="e">
        <f>D442*'6. WEIGHT PER PRODUCT '!$C$13</f>
        <v>#DIV/0!</v>
      </c>
      <c r="H442" s="268" t="e">
        <f>D442*'6. WEIGHT PER PRODUCT '!$C$14</f>
        <v>#DIV/0!</v>
      </c>
      <c r="I442" s="268" t="e">
        <f>D442*'6. WEIGHT PER PRODUCT '!$C$15</f>
        <v>#DIV/0!</v>
      </c>
      <c r="J442" s="268" t="e">
        <f>D442*'6. WEIGHT PER PRODUCT '!$C$16</f>
        <v>#DIV/0!</v>
      </c>
      <c r="K442" s="268" t="e">
        <f>D442*'6. WEIGHT PER PRODUCT '!$C$17</f>
        <v>#DIV/0!</v>
      </c>
      <c r="L442" s="268" t="e">
        <f t="shared" si="129"/>
        <v>#DIV/0!</v>
      </c>
      <c r="M442" s="268" t="e">
        <f t="shared" si="112"/>
        <v>#DIV/0!</v>
      </c>
      <c r="N442" s="268" t="e">
        <f t="shared" si="113"/>
        <v>#DIV/0!</v>
      </c>
      <c r="O442" s="268" t="e">
        <f t="shared" si="114"/>
        <v>#DIV/0!</v>
      </c>
      <c r="P442" s="268" t="e">
        <f t="shared" si="123"/>
        <v>#DIV/0!</v>
      </c>
      <c r="Q442" s="268" t="e">
        <f t="shared" si="115"/>
        <v>#DIV/0!</v>
      </c>
      <c r="R442" s="268" t="e">
        <f t="shared" si="124"/>
        <v>#DIV/0!</v>
      </c>
      <c r="S442" s="268" t="e">
        <f t="shared" si="116"/>
        <v>#DIV/0!</v>
      </c>
      <c r="T442" s="268" t="e">
        <f t="shared" si="125"/>
        <v>#DIV/0!</v>
      </c>
      <c r="U442" s="268" t="e">
        <f t="shared" si="117"/>
        <v>#DIV/0!</v>
      </c>
      <c r="V442" s="269" t="e">
        <f t="shared" si="126"/>
        <v>#DIV/0!</v>
      </c>
      <c r="W442" s="270" t="e">
        <f t="shared" si="127"/>
        <v>#DIV/0!</v>
      </c>
      <c r="X442" s="270" t="e">
        <f t="shared" si="128"/>
        <v>#DIV/0!</v>
      </c>
      <c r="Y442" s="270" t="e">
        <f t="shared" si="118"/>
        <v>#DIV/0!</v>
      </c>
    </row>
    <row r="443" spans="1:25" ht="25.5" customHeight="1">
      <c r="A443" s="267">
        <v>334</v>
      </c>
      <c r="B443" s="212"/>
      <c r="C443" s="212"/>
      <c r="D443" s="268" t="e">
        <f>'2. Outdoor DSLAM'!H337</f>
        <v>#DIV/0!</v>
      </c>
      <c r="E443" s="268" t="e">
        <f>D443*'6. WEIGHT PER PRODUCT '!$C$11</f>
        <v>#DIV/0!</v>
      </c>
      <c r="F443" s="268" t="e">
        <f>D443*'6. WEIGHT PER PRODUCT '!$C$12</f>
        <v>#DIV/0!</v>
      </c>
      <c r="G443" s="268" t="e">
        <f>D443*'6. WEIGHT PER PRODUCT '!$C$13</f>
        <v>#DIV/0!</v>
      </c>
      <c r="H443" s="268" t="e">
        <f>D443*'6. WEIGHT PER PRODUCT '!$C$14</f>
        <v>#DIV/0!</v>
      </c>
      <c r="I443" s="268" t="e">
        <f>D443*'6. WEIGHT PER PRODUCT '!$C$15</f>
        <v>#DIV/0!</v>
      </c>
      <c r="J443" s="268" t="e">
        <f>D443*'6. WEIGHT PER PRODUCT '!$C$16</f>
        <v>#DIV/0!</v>
      </c>
      <c r="K443" s="268" t="e">
        <f>D443*'6. WEIGHT PER PRODUCT '!$C$17</f>
        <v>#DIV/0!</v>
      </c>
      <c r="L443" s="268" t="e">
        <f t="shared" si="129"/>
        <v>#DIV/0!</v>
      </c>
      <c r="M443" s="268" t="e">
        <f t="shared" si="112"/>
        <v>#DIV/0!</v>
      </c>
      <c r="N443" s="268" t="e">
        <f t="shared" si="113"/>
        <v>#DIV/0!</v>
      </c>
      <c r="O443" s="268" t="e">
        <f t="shared" si="114"/>
        <v>#DIV/0!</v>
      </c>
      <c r="P443" s="268" t="e">
        <f t="shared" si="123"/>
        <v>#DIV/0!</v>
      </c>
      <c r="Q443" s="268" t="e">
        <f t="shared" si="115"/>
        <v>#DIV/0!</v>
      </c>
      <c r="R443" s="268" t="e">
        <f t="shared" si="124"/>
        <v>#DIV/0!</v>
      </c>
      <c r="S443" s="268" t="e">
        <f t="shared" si="116"/>
        <v>#DIV/0!</v>
      </c>
      <c r="T443" s="268" t="e">
        <f t="shared" si="125"/>
        <v>#DIV/0!</v>
      </c>
      <c r="U443" s="268" t="e">
        <f t="shared" si="117"/>
        <v>#DIV/0!</v>
      </c>
      <c r="V443" s="269" t="e">
        <f t="shared" si="126"/>
        <v>#DIV/0!</v>
      </c>
      <c r="W443" s="270" t="e">
        <f t="shared" si="127"/>
        <v>#DIV/0!</v>
      </c>
      <c r="X443" s="270" t="e">
        <f t="shared" si="128"/>
        <v>#DIV/0!</v>
      </c>
      <c r="Y443" s="270" t="e">
        <f t="shared" si="118"/>
        <v>#DIV/0!</v>
      </c>
    </row>
    <row r="444" spans="1:25" ht="25.5" customHeight="1">
      <c r="A444" s="267">
        <v>335</v>
      </c>
      <c r="B444" s="212"/>
      <c r="C444" s="272"/>
      <c r="D444" s="268" t="e">
        <f>'2. Outdoor DSLAM'!H338</f>
        <v>#DIV/0!</v>
      </c>
      <c r="E444" s="268" t="e">
        <f>D444*'6. WEIGHT PER PRODUCT '!$C$11</f>
        <v>#DIV/0!</v>
      </c>
      <c r="F444" s="268" t="e">
        <f>D444*'6. WEIGHT PER PRODUCT '!$C$12</f>
        <v>#DIV/0!</v>
      </c>
      <c r="G444" s="268" t="e">
        <f>D444*'6. WEIGHT PER PRODUCT '!$C$13</f>
        <v>#DIV/0!</v>
      </c>
      <c r="H444" s="268" t="e">
        <f>D444*'6. WEIGHT PER PRODUCT '!$C$14</f>
        <v>#DIV/0!</v>
      </c>
      <c r="I444" s="268" t="e">
        <f>D444*'6. WEIGHT PER PRODUCT '!$C$15</f>
        <v>#DIV/0!</v>
      </c>
      <c r="J444" s="268" t="e">
        <f>D444*'6. WEIGHT PER PRODUCT '!$C$16</f>
        <v>#DIV/0!</v>
      </c>
      <c r="K444" s="268" t="e">
        <f>D444*'6. WEIGHT PER PRODUCT '!$C$17</f>
        <v>#DIV/0!</v>
      </c>
      <c r="L444" s="268" t="e">
        <f t="shared" si="129"/>
        <v>#DIV/0!</v>
      </c>
      <c r="M444" s="268" t="e">
        <f t="shared" si="112"/>
        <v>#DIV/0!</v>
      </c>
      <c r="N444" s="268" t="e">
        <f t="shared" si="113"/>
        <v>#DIV/0!</v>
      </c>
      <c r="O444" s="268" t="e">
        <f t="shared" si="114"/>
        <v>#DIV/0!</v>
      </c>
      <c r="P444" s="268" t="e">
        <f t="shared" si="123"/>
        <v>#DIV/0!</v>
      </c>
      <c r="Q444" s="268" t="e">
        <f t="shared" si="115"/>
        <v>#DIV/0!</v>
      </c>
      <c r="R444" s="268" t="e">
        <f t="shared" si="124"/>
        <v>#DIV/0!</v>
      </c>
      <c r="S444" s="268" t="e">
        <f t="shared" si="116"/>
        <v>#DIV/0!</v>
      </c>
      <c r="T444" s="268" t="e">
        <f t="shared" si="125"/>
        <v>#DIV/0!</v>
      </c>
      <c r="U444" s="268" t="e">
        <f t="shared" si="117"/>
        <v>#DIV/0!</v>
      </c>
      <c r="V444" s="269" t="e">
        <f t="shared" si="126"/>
        <v>#DIV/0!</v>
      </c>
      <c r="W444" s="270" t="e">
        <f t="shared" si="127"/>
        <v>#DIV/0!</v>
      </c>
      <c r="X444" s="270" t="e">
        <f t="shared" si="128"/>
        <v>#DIV/0!</v>
      </c>
      <c r="Y444" s="270" t="e">
        <f t="shared" si="118"/>
        <v>#DIV/0!</v>
      </c>
    </row>
    <row r="445" spans="1:25" ht="25.5" customHeight="1">
      <c r="A445" s="267">
        <v>336</v>
      </c>
      <c r="B445" s="212"/>
      <c r="C445" s="212"/>
      <c r="D445" s="268" t="e">
        <f>'2. Outdoor DSLAM'!H339</f>
        <v>#DIV/0!</v>
      </c>
      <c r="E445" s="268" t="e">
        <f>D445*'6. WEIGHT PER PRODUCT '!$C$11</f>
        <v>#DIV/0!</v>
      </c>
      <c r="F445" s="268" t="e">
        <f>D445*'6. WEIGHT PER PRODUCT '!$C$12</f>
        <v>#DIV/0!</v>
      </c>
      <c r="G445" s="268" t="e">
        <f>D445*'6. WEIGHT PER PRODUCT '!$C$13</f>
        <v>#DIV/0!</v>
      </c>
      <c r="H445" s="268" t="e">
        <f>D445*'6. WEIGHT PER PRODUCT '!$C$14</f>
        <v>#DIV/0!</v>
      </c>
      <c r="I445" s="268" t="e">
        <f>D445*'6. WEIGHT PER PRODUCT '!$C$15</f>
        <v>#DIV/0!</v>
      </c>
      <c r="J445" s="268" t="e">
        <f>D445*'6. WEIGHT PER PRODUCT '!$C$16</f>
        <v>#DIV/0!</v>
      </c>
      <c r="K445" s="268" t="e">
        <f>D445*'6. WEIGHT PER PRODUCT '!$C$17</f>
        <v>#DIV/0!</v>
      </c>
      <c r="L445" s="268" t="e">
        <f t="shared" si="129"/>
        <v>#DIV/0!</v>
      </c>
      <c r="M445" s="268" t="e">
        <f t="shared" si="112"/>
        <v>#DIV/0!</v>
      </c>
      <c r="N445" s="268" t="e">
        <f t="shared" si="113"/>
        <v>#DIV/0!</v>
      </c>
      <c r="O445" s="268" t="e">
        <f t="shared" si="114"/>
        <v>#DIV/0!</v>
      </c>
      <c r="P445" s="268" t="e">
        <f t="shared" si="123"/>
        <v>#DIV/0!</v>
      </c>
      <c r="Q445" s="268" t="e">
        <f t="shared" si="115"/>
        <v>#DIV/0!</v>
      </c>
      <c r="R445" s="268" t="e">
        <f t="shared" si="124"/>
        <v>#DIV/0!</v>
      </c>
      <c r="S445" s="268" t="e">
        <f t="shared" si="116"/>
        <v>#DIV/0!</v>
      </c>
      <c r="T445" s="268" t="e">
        <f t="shared" si="125"/>
        <v>#DIV/0!</v>
      </c>
      <c r="U445" s="268" t="e">
        <f t="shared" si="117"/>
        <v>#DIV/0!</v>
      </c>
      <c r="V445" s="269" t="e">
        <f t="shared" si="126"/>
        <v>#DIV/0!</v>
      </c>
      <c r="W445" s="270" t="e">
        <f t="shared" si="127"/>
        <v>#DIV/0!</v>
      </c>
      <c r="X445" s="270" t="e">
        <f t="shared" si="128"/>
        <v>#DIV/0!</v>
      </c>
      <c r="Y445" s="270" t="e">
        <f t="shared" si="118"/>
        <v>#DIV/0!</v>
      </c>
    </row>
    <row r="446" spans="1:25" ht="25.5" customHeight="1">
      <c r="A446" s="267">
        <v>337</v>
      </c>
      <c r="B446" s="212"/>
      <c r="C446" s="212"/>
      <c r="D446" s="268" t="e">
        <f>'2. Outdoor DSLAM'!H340</f>
        <v>#DIV/0!</v>
      </c>
      <c r="E446" s="268" t="e">
        <f>D446*'6. WEIGHT PER PRODUCT '!$C$11</f>
        <v>#DIV/0!</v>
      </c>
      <c r="F446" s="268" t="e">
        <f>D446*'6. WEIGHT PER PRODUCT '!$C$12</f>
        <v>#DIV/0!</v>
      </c>
      <c r="G446" s="268" t="e">
        <f>D446*'6. WEIGHT PER PRODUCT '!$C$13</f>
        <v>#DIV/0!</v>
      </c>
      <c r="H446" s="268" t="e">
        <f>D446*'6. WEIGHT PER PRODUCT '!$C$14</f>
        <v>#DIV/0!</v>
      </c>
      <c r="I446" s="268" t="e">
        <f>D446*'6. WEIGHT PER PRODUCT '!$C$15</f>
        <v>#DIV/0!</v>
      </c>
      <c r="J446" s="268" t="e">
        <f>D446*'6. WEIGHT PER PRODUCT '!$C$16</f>
        <v>#DIV/0!</v>
      </c>
      <c r="K446" s="268" t="e">
        <f>D446*'6. WEIGHT PER PRODUCT '!$C$17</f>
        <v>#DIV/0!</v>
      </c>
      <c r="L446" s="268" t="e">
        <f t="shared" si="129"/>
        <v>#DIV/0!</v>
      </c>
      <c r="M446" s="268" t="e">
        <f t="shared" si="112"/>
        <v>#DIV/0!</v>
      </c>
      <c r="N446" s="268" t="e">
        <f t="shared" si="113"/>
        <v>#DIV/0!</v>
      </c>
      <c r="O446" s="268" t="e">
        <f t="shared" si="114"/>
        <v>#DIV/0!</v>
      </c>
      <c r="P446" s="268" t="e">
        <f t="shared" si="123"/>
        <v>#DIV/0!</v>
      </c>
      <c r="Q446" s="268" t="e">
        <f t="shared" si="115"/>
        <v>#DIV/0!</v>
      </c>
      <c r="R446" s="268" t="e">
        <f t="shared" si="124"/>
        <v>#DIV/0!</v>
      </c>
      <c r="S446" s="268" t="e">
        <f t="shared" si="116"/>
        <v>#DIV/0!</v>
      </c>
      <c r="T446" s="268" t="e">
        <f t="shared" si="125"/>
        <v>#DIV/0!</v>
      </c>
      <c r="U446" s="268" t="e">
        <f t="shared" si="117"/>
        <v>#DIV/0!</v>
      </c>
      <c r="V446" s="269" t="e">
        <f t="shared" si="126"/>
        <v>#DIV/0!</v>
      </c>
      <c r="W446" s="270" t="e">
        <f t="shared" si="127"/>
        <v>#DIV/0!</v>
      </c>
      <c r="X446" s="270" t="e">
        <f t="shared" si="128"/>
        <v>#DIV/0!</v>
      </c>
      <c r="Y446" s="270" t="e">
        <f t="shared" si="118"/>
        <v>#DIV/0!</v>
      </c>
    </row>
    <row r="447" spans="1:25" ht="25.5" customHeight="1">
      <c r="A447" s="267">
        <v>338</v>
      </c>
      <c r="B447" s="212"/>
      <c r="C447" s="212"/>
      <c r="D447" s="268" t="e">
        <f>'2. Outdoor DSLAM'!H341</f>
        <v>#DIV/0!</v>
      </c>
      <c r="E447" s="268" t="e">
        <f>D447*'6. WEIGHT PER PRODUCT '!$C$11</f>
        <v>#DIV/0!</v>
      </c>
      <c r="F447" s="268" t="e">
        <f>D447*'6. WEIGHT PER PRODUCT '!$C$12</f>
        <v>#DIV/0!</v>
      </c>
      <c r="G447" s="268" t="e">
        <f>D447*'6. WEIGHT PER PRODUCT '!$C$13</f>
        <v>#DIV/0!</v>
      </c>
      <c r="H447" s="268" t="e">
        <f>D447*'6. WEIGHT PER PRODUCT '!$C$14</f>
        <v>#DIV/0!</v>
      </c>
      <c r="I447" s="268" t="e">
        <f>D447*'6. WEIGHT PER PRODUCT '!$C$15</f>
        <v>#DIV/0!</v>
      </c>
      <c r="J447" s="268" t="e">
        <f>D447*'6. WEIGHT PER PRODUCT '!$C$16</f>
        <v>#DIV/0!</v>
      </c>
      <c r="K447" s="268" t="e">
        <f>D447*'6. WEIGHT PER PRODUCT '!$C$17</f>
        <v>#DIV/0!</v>
      </c>
      <c r="L447" s="268" t="e">
        <f t="shared" si="129"/>
        <v>#DIV/0!</v>
      </c>
      <c r="M447" s="268" t="e">
        <f t="shared" si="112"/>
        <v>#DIV/0!</v>
      </c>
      <c r="N447" s="268" t="e">
        <f t="shared" si="113"/>
        <v>#DIV/0!</v>
      </c>
      <c r="O447" s="268" t="e">
        <f t="shared" si="114"/>
        <v>#DIV/0!</v>
      </c>
      <c r="P447" s="268" t="e">
        <f t="shared" si="123"/>
        <v>#DIV/0!</v>
      </c>
      <c r="Q447" s="268" t="e">
        <f t="shared" si="115"/>
        <v>#DIV/0!</v>
      </c>
      <c r="R447" s="268" t="e">
        <f t="shared" si="124"/>
        <v>#DIV/0!</v>
      </c>
      <c r="S447" s="268" t="e">
        <f t="shared" si="116"/>
        <v>#DIV/0!</v>
      </c>
      <c r="T447" s="268" t="e">
        <f t="shared" si="125"/>
        <v>#DIV/0!</v>
      </c>
      <c r="U447" s="268" t="e">
        <f t="shared" si="117"/>
        <v>#DIV/0!</v>
      </c>
      <c r="V447" s="269" t="e">
        <f t="shared" si="126"/>
        <v>#DIV/0!</v>
      </c>
      <c r="W447" s="270" t="e">
        <f t="shared" si="127"/>
        <v>#DIV/0!</v>
      </c>
      <c r="X447" s="270" t="e">
        <f t="shared" si="128"/>
        <v>#DIV/0!</v>
      </c>
      <c r="Y447" s="270" t="e">
        <f t="shared" si="118"/>
        <v>#DIV/0!</v>
      </c>
    </row>
    <row r="448" spans="1:25" ht="25.5" customHeight="1">
      <c r="A448" s="267">
        <v>339</v>
      </c>
      <c r="B448" s="212"/>
      <c r="C448" s="212"/>
      <c r="D448" s="268" t="e">
        <f>'2. Outdoor DSLAM'!H342</f>
        <v>#DIV/0!</v>
      </c>
      <c r="E448" s="268" t="e">
        <f>D448*'6. WEIGHT PER PRODUCT '!$C$11</f>
        <v>#DIV/0!</v>
      </c>
      <c r="F448" s="268" t="e">
        <f>D448*'6. WEIGHT PER PRODUCT '!$C$12</f>
        <v>#DIV/0!</v>
      </c>
      <c r="G448" s="268" t="e">
        <f>D448*'6. WEIGHT PER PRODUCT '!$C$13</f>
        <v>#DIV/0!</v>
      </c>
      <c r="H448" s="268" t="e">
        <f>D448*'6. WEIGHT PER PRODUCT '!$C$14</f>
        <v>#DIV/0!</v>
      </c>
      <c r="I448" s="268" t="e">
        <f>D448*'6. WEIGHT PER PRODUCT '!$C$15</f>
        <v>#DIV/0!</v>
      </c>
      <c r="J448" s="268" t="e">
        <f>D448*'6. WEIGHT PER PRODUCT '!$C$16</f>
        <v>#DIV/0!</v>
      </c>
      <c r="K448" s="268" t="e">
        <f>D448*'6. WEIGHT PER PRODUCT '!$C$17</f>
        <v>#DIV/0!</v>
      </c>
      <c r="L448" s="268" t="e">
        <f t="shared" si="129"/>
        <v>#DIV/0!</v>
      </c>
      <c r="M448" s="268" t="e">
        <f t="shared" si="112"/>
        <v>#DIV/0!</v>
      </c>
      <c r="N448" s="268" t="e">
        <f t="shared" si="113"/>
        <v>#DIV/0!</v>
      </c>
      <c r="O448" s="268" t="e">
        <f t="shared" si="114"/>
        <v>#DIV/0!</v>
      </c>
      <c r="P448" s="268" t="e">
        <f t="shared" si="123"/>
        <v>#DIV/0!</v>
      </c>
      <c r="Q448" s="268" t="e">
        <f t="shared" si="115"/>
        <v>#DIV/0!</v>
      </c>
      <c r="R448" s="268" t="e">
        <f t="shared" si="124"/>
        <v>#DIV/0!</v>
      </c>
      <c r="S448" s="268" t="e">
        <f t="shared" si="116"/>
        <v>#DIV/0!</v>
      </c>
      <c r="T448" s="268" t="e">
        <f t="shared" si="125"/>
        <v>#DIV/0!</v>
      </c>
      <c r="U448" s="268" t="e">
        <f t="shared" si="117"/>
        <v>#DIV/0!</v>
      </c>
      <c r="V448" s="269" t="e">
        <f t="shared" si="126"/>
        <v>#DIV/0!</v>
      </c>
      <c r="W448" s="270" t="e">
        <f t="shared" si="127"/>
        <v>#DIV/0!</v>
      </c>
      <c r="X448" s="270" t="e">
        <f t="shared" si="128"/>
        <v>#DIV/0!</v>
      </c>
      <c r="Y448" s="270" t="e">
        <f t="shared" si="118"/>
        <v>#DIV/0!</v>
      </c>
    </row>
    <row r="449" spans="1:25" ht="25.5" customHeight="1">
      <c r="A449" s="267">
        <v>340</v>
      </c>
      <c r="B449" s="212"/>
      <c r="C449" s="212"/>
      <c r="D449" s="268" t="e">
        <f>'2. Outdoor DSLAM'!H343</f>
        <v>#DIV/0!</v>
      </c>
      <c r="E449" s="268" t="e">
        <f>D449*'6. WEIGHT PER PRODUCT '!$C$11</f>
        <v>#DIV/0!</v>
      </c>
      <c r="F449" s="268" t="e">
        <f>D449*'6. WEIGHT PER PRODUCT '!$C$12</f>
        <v>#DIV/0!</v>
      </c>
      <c r="G449" s="268" t="e">
        <f>D449*'6. WEIGHT PER PRODUCT '!$C$13</f>
        <v>#DIV/0!</v>
      </c>
      <c r="H449" s="268" t="e">
        <f>D449*'6. WEIGHT PER PRODUCT '!$C$14</f>
        <v>#DIV/0!</v>
      </c>
      <c r="I449" s="268" t="e">
        <f>D449*'6. WEIGHT PER PRODUCT '!$C$15</f>
        <v>#DIV/0!</v>
      </c>
      <c r="J449" s="268" t="e">
        <f>D449*'6. WEIGHT PER PRODUCT '!$C$16</f>
        <v>#DIV/0!</v>
      </c>
      <c r="K449" s="268" t="e">
        <f>D449*'6. WEIGHT PER PRODUCT '!$C$17</f>
        <v>#DIV/0!</v>
      </c>
      <c r="L449" s="268" t="e">
        <f t="shared" si="129"/>
        <v>#DIV/0!</v>
      </c>
      <c r="M449" s="268" t="e">
        <f aca="true" t="shared" si="130" ref="M449:M512">(((E449*512)+(F449*1024)+(G449*2048)+(H449*4096))/1000)/50</f>
        <v>#DIV/0!</v>
      </c>
      <c r="N449" s="268" t="e">
        <f aca="true" t="shared" si="131" ref="N449:N512">(((I449*2048)+(J449*4096)+(K449*8192))/1000)/20</f>
        <v>#DIV/0!</v>
      </c>
      <c r="O449" s="268" t="e">
        <f aca="true" t="shared" si="132" ref="O449:O512">M449+N449</f>
        <v>#DIV/0!</v>
      </c>
      <c r="P449" s="268" t="e">
        <f t="shared" si="123"/>
        <v>#DIV/0!</v>
      </c>
      <c r="Q449" s="268" t="e">
        <f aca="true" t="shared" si="133" ref="Q449:Q512">IF(P449&gt;O449,0,O449-P449)</f>
        <v>#DIV/0!</v>
      </c>
      <c r="R449" s="268" t="e">
        <f t="shared" si="124"/>
        <v>#DIV/0!</v>
      </c>
      <c r="S449" s="268" t="e">
        <f aca="true" t="shared" si="134" ref="S449:S512">IF(R449&gt;Q449,0,Q449-R449)</f>
        <v>#DIV/0!</v>
      </c>
      <c r="T449" s="268" t="e">
        <f t="shared" si="125"/>
        <v>#DIV/0!</v>
      </c>
      <c r="U449" s="268" t="e">
        <f aca="true" t="shared" si="135" ref="U449:U512">SUM(P449:T449)</f>
        <v>#DIV/0!</v>
      </c>
      <c r="V449" s="269" t="e">
        <f t="shared" si="126"/>
        <v>#DIV/0!</v>
      </c>
      <c r="W449" s="270" t="e">
        <f t="shared" si="127"/>
        <v>#DIV/0!</v>
      </c>
      <c r="X449" s="270" t="e">
        <f t="shared" si="128"/>
        <v>#DIV/0!</v>
      </c>
      <c r="Y449" s="270" t="e">
        <f aca="true" t="shared" si="136" ref="Y449:Y512">SUM(V449:X449)</f>
        <v>#DIV/0!</v>
      </c>
    </row>
    <row r="450" spans="1:25" ht="25.5" customHeight="1">
      <c r="A450" s="267">
        <v>341</v>
      </c>
      <c r="B450" s="212"/>
      <c r="C450" s="212"/>
      <c r="D450" s="268" t="e">
        <f>'2. Outdoor DSLAM'!H344</f>
        <v>#DIV/0!</v>
      </c>
      <c r="E450" s="268" t="e">
        <f>D450*'6. WEIGHT PER PRODUCT '!$C$11</f>
        <v>#DIV/0!</v>
      </c>
      <c r="F450" s="268" t="e">
        <f>D450*'6. WEIGHT PER PRODUCT '!$C$12</f>
        <v>#DIV/0!</v>
      </c>
      <c r="G450" s="268" t="e">
        <f>D450*'6. WEIGHT PER PRODUCT '!$C$13</f>
        <v>#DIV/0!</v>
      </c>
      <c r="H450" s="268" t="e">
        <f>D450*'6. WEIGHT PER PRODUCT '!$C$14</f>
        <v>#DIV/0!</v>
      </c>
      <c r="I450" s="268" t="e">
        <f>D450*'6. WEIGHT PER PRODUCT '!$C$15</f>
        <v>#DIV/0!</v>
      </c>
      <c r="J450" s="268" t="e">
        <f>D450*'6. WEIGHT PER PRODUCT '!$C$16</f>
        <v>#DIV/0!</v>
      </c>
      <c r="K450" s="268" t="e">
        <f>D450*'6. WEIGHT PER PRODUCT '!$C$17</f>
        <v>#DIV/0!</v>
      </c>
      <c r="L450" s="268" t="e">
        <f t="shared" si="129"/>
        <v>#DIV/0!</v>
      </c>
      <c r="M450" s="268" t="e">
        <f t="shared" si="130"/>
        <v>#DIV/0!</v>
      </c>
      <c r="N450" s="268" t="e">
        <f t="shared" si="131"/>
        <v>#DIV/0!</v>
      </c>
      <c r="O450" s="268" t="e">
        <f t="shared" si="132"/>
        <v>#DIV/0!</v>
      </c>
      <c r="P450" s="268" t="e">
        <f t="shared" si="123"/>
        <v>#DIV/0!</v>
      </c>
      <c r="Q450" s="268" t="e">
        <f t="shared" si="133"/>
        <v>#DIV/0!</v>
      </c>
      <c r="R450" s="268" t="e">
        <f t="shared" si="124"/>
        <v>#DIV/0!</v>
      </c>
      <c r="S450" s="268" t="e">
        <f t="shared" si="134"/>
        <v>#DIV/0!</v>
      </c>
      <c r="T450" s="268" t="e">
        <f t="shared" si="125"/>
        <v>#DIV/0!</v>
      </c>
      <c r="U450" s="268" t="e">
        <f t="shared" si="135"/>
        <v>#DIV/0!</v>
      </c>
      <c r="V450" s="269" t="e">
        <f t="shared" si="126"/>
        <v>#DIV/0!</v>
      </c>
      <c r="W450" s="270" t="e">
        <f t="shared" si="127"/>
        <v>#DIV/0!</v>
      </c>
      <c r="X450" s="270" t="e">
        <f t="shared" si="128"/>
        <v>#DIV/0!</v>
      </c>
      <c r="Y450" s="270" t="e">
        <f t="shared" si="136"/>
        <v>#DIV/0!</v>
      </c>
    </row>
    <row r="451" spans="1:25" ht="25.5" customHeight="1">
      <c r="A451" s="267">
        <v>342</v>
      </c>
      <c r="B451" s="212"/>
      <c r="C451" s="212"/>
      <c r="D451" s="268" t="e">
        <f>'2. Outdoor DSLAM'!H345</f>
        <v>#DIV/0!</v>
      </c>
      <c r="E451" s="268" t="e">
        <f>D451*'6. WEIGHT PER PRODUCT '!$C$11</f>
        <v>#DIV/0!</v>
      </c>
      <c r="F451" s="268" t="e">
        <f>D451*'6. WEIGHT PER PRODUCT '!$C$12</f>
        <v>#DIV/0!</v>
      </c>
      <c r="G451" s="268" t="e">
        <f>D451*'6. WEIGHT PER PRODUCT '!$C$13</f>
        <v>#DIV/0!</v>
      </c>
      <c r="H451" s="268" t="e">
        <f>D451*'6. WEIGHT PER PRODUCT '!$C$14</f>
        <v>#DIV/0!</v>
      </c>
      <c r="I451" s="268" t="e">
        <f>D451*'6. WEIGHT PER PRODUCT '!$C$15</f>
        <v>#DIV/0!</v>
      </c>
      <c r="J451" s="268" t="e">
        <f>D451*'6. WEIGHT PER PRODUCT '!$C$16</f>
        <v>#DIV/0!</v>
      </c>
      <c r="K451" s="268" t="e">
        <f>D451*'6. WEIGHT PER PRODUCT '!$C$17</f>
        <v>#DIV/0!</v>
      </c>
      <c r="L451" s="268" t="e">
        <f t="shared" si="129"/>
        <v>#DIV/0!</v>
      </c>
      <c r="M451" s="268" t="e">
        <f t="shared" si="130"/>
        <v>#DIV/0!</v>
      </c>
      <c r="N451" s="268" t="e">
        <f t="shared" si="131"/>
        <v>#DIV/0!</v>
      </c>
      <c r="O451" s="268" t="e">
        <f t="shared" si="132"/>
        <v>#DIV/0!</v>
      </c>
      <c r="P451" s="268" t="e">
        <f t="shared" si="123"/>
        <v>#DIV/0!</v>
      </c>
      <c r="Q451" s="268" t="e">
        <f t="shared" si="133"/>
        <v>#DIV/0!</v>
      </c>
      <c r="R451" s="268" t="e">
        <f t="shared" si="124"/>
        <v>#DIV/0!</v>
      </c>
      <c r="S451" s="268" t="e">
        <f t="shared" si="134"/>
        <v>#DIV/0!</v>
      </c>
      <c r="T451" s="268" t="e">
        <f t="shared" si="125"/>
        <v>#DIV/0!</v>
      </c>
      <c r="U451" s="268" t="e">
        <f t="shared" si="135"/>
        <v>#DIV/0!</v>
      </c>
      <c r="V451" s="269" t="e">
        <f t="shared" si="126"/>
        <v>#DIV/0!</v>
      </c>
      <c r="W451" s="270" t="e">
        <f t="shared" si="127"/>
        <v>#DIV/0!</v>
      </c>
      <c r="X451" s="270" t="e">
        <f t="shared" si="128"/>
        <v>#DIV/0!</v>
      </c>
      <c r="Y451" s="270" t="e">
        <f t="shared" si="136"/>
        <v>#DIV/0!</v>
      </c>
    </row>
    <row r="452" spans="1:25" ht="25.5" customHeight="1">
      <c r="A452" s="267">
        <v>343</v>
      </c>
      <c r="B452" s="212"/>
      <c r="C452" s="212"/>
      <c r="D452" s="268" t="e">
        <f>'2. Outdoor DSLAM'!H346</f>
        <v>#DIV/0!</v>
      </c>
      <c r="E452" s="268" t="e">
        <f>D452*'6. WEIGHT PER PRODUCT '!$C$11</f>
        <v>#DIV/0!</v>
      </c>
      <c r="F452" s="268" t="e">
        <f>D452*'6. WEIGHT PER PRODUCT '!$C$12</f>
        <v>#DIV/0!</v>
      </c>
      <c r="G452" s="268" t="e">
        <f>D452*'6. WEIGHT PER PRODUCT '!$C$13</f>
        <v>#DIV/0!</v>
      </c>
      <c r="H452" s="268" t="e">
        <f>D452*'6. WEIGHT PER PRODUCT '!$C$14</f>
        <v>#DIV/0!</v>
      </c>
      <c r="I452" s="268" t="e">
        <f>D452*'6. WEIGHT PER PRODUCT '!$C$15</f>
        <v>#DIV/0!</v>
      </c>
      <c r="J452" s="268" t="e">
        <f>D452*'6. WEIGHT PER PRODUCT '!$C$16</f>
        <v>#DIV/0!</v>
      </c>
      <c r="K452" s="268" t="e">
        <f>D452*'6. WEIGHT PER PRODUCT '!$C$17</f>
        <v>#DIV/0!</v>
      </c>
      <c r="L452" s="268" t="e">
        <f>((E452*512)+(F452*1024)+(G452*2048)+(H452*4096)+(I452*2048)+(J452*4096)+(K452*8192))/1000</f>
        <v>#DIV/0!</v>
      </c>
      <c r="M452" s="268" t="e">
        <f t="shared" si="130"/>
        <v>#DIV/0!</v>
      </c>
      <c r="N452" s="268" t="e">
        <f t="shared" si="131"/>
        <v>#DIV/0!</v>
      </c>
      <c r="O452" s="268" t="e">
        <f t="shared" si="132"/>
        <v>#DIV/0!</v>
      </c>
      <c r="P452" s="268" t="e">
        <f t="shared" si="123"/>
        <v>#DIV/0!</v>
      </c>
      <c r="Q452" s="268" t="e">
        <f t="shared" si="133"/>
        <v>#DIV/0!</v>
      </c>
      <c r="R452" s="268" t="e">
        <f t="shared" si="124"/>
        <v>#DIV/0!</v>
      </c>
      <c r="S452" s="268" t="e">
        <f t="shared" si="134"/>
        <v>#DIV/0!</v>
      </c>
      <c r="T452" s="268" t="e">
        <f t="shared" si="125"/>
        <v>#DIV/0!</v>
      </c>
      <c r="U452" s="268" t="e">
        <f t="shared" si="135"/>
        <v>#DIV/0!</v>
      </c>
      <c r="V452" s="269" t="e">
        <f t="shared" si="126"/>
        <v>#DIV/0!</v>
      </c>
      <c r="W452" s="270" t="e">
        <f t="shared" si="127"/>
        <v>#DIV/0!</v>
      </c>
      <c r="X452" s="270" t="e">
        <f t="shared" si="128"/>
        <v>#DIV/0!</v>
      </c>
      <c r="Y452" s="270" t="e">
        <f t="shared" si="136"/>
        <v>#DIV/0!</v>
      </c>
    </row>
    <row r="453" spans="1:25" ht="25.5" customHeight="1">
      <c r="A453" s="267">
        <v>344</v>
      </c>
      <c r="B453" s="212"/>
      <c r="C453" s="212"/>
      <c r="D453" s="268" t="e">
        <f>'2. Outdoor DSLAM'!H347</f>
        <v>#DIV/0!</v>
      </c>
      <c r="E453" s="268" t="e">
        <f>D453*'6. WEIGHT PER PRODUCT '!$C$11</f>
        <v>#DIV/0!</v>
      </c>
      <c r="F453" s="268" t="e">
        <f>D453*'6. WEIGHT PER PRODUCT '!$C$12</f>
        <v>#DIV/0!</v>
      </c>
      <c r="G453" s="268" t="e">
        <f>D453*'6. WEIGHT PER PRODUCT '!$C$13</f>
        <v>#DIV/0!</v>
      </c>
      <c r="H453" s="268" t="e">
        <f>D453*'6. WEIGHT PER PRODUCT '!$C$14</f>
        <v>#DIV/0!</v>
      </c>
      <c r="I453" s="268" t="e">
        <f>D453*'6. WEIGHT PER PRODUCT '!$C$15</f>
        <v>#DIV/0!</v>
      </c>
      <c r="J453" s="268" t="e">
        <f>D453*'6. WEIGHT PER PRODUCT '!$C$16</f>
        <v>#DIV/0!</v>
      </c>
      <c r="K453" s="268" t="e">
        <f>D453*'6. WEIGHT PER PRODUCT '!$C$17</f>
        <v>#DIV/0!</v>
      </c>
      <c r="L453" s="268" t="e">
        <f aca="true" t="shared" si="137" ref="L453:L464">((E453*512)+(F453*1024)+(G453*2048)+(H453*4096)+(I453*2048)+(J453*4096)+(K453*8192))/1000</f>
        <v>#DIV/0!</v>
      </c>
      <c r="M453" s="268" t="e">
        <f t="shared" si="130"/>
        <v>#DIV/0!</v>
      </c>
      <c r="N453" s="268" t="e">
        <f t="shared" si="131"/>
        <v>#DIV/0!</v>
      </c>
      <c r="O453" s="268" t="e">
        <f t="shared" si="132"/>
        <v>#DIV/0!</v>
      </c>
      <c r="P453" s="268" t="e">
        <f t="shared" si="123"/>
        <v>#DIV/0!</v>
      </c>
      <c r="Q453" s="268" t="e">
        <f t="shared" si="133"/>
        <v>#DIV/0!</v>
      </c>
      <c r="R453" s="268" t="e">
        <f t="shared" si="124"/>
        <v>#DIV/0!</v>
      </c>
      <c r="S453" s="268" t="e">
        <f t="shared" si="134"/>
        <v>#DIV/0!</v>
      </c>
      <c r="T453" s="268" t="e">
        <f t="shared" si="125"/>
        <v>#DIV/0!</v>
      </c>
      <c r="U453" s="268" t="e">
        <f t="shared" si="135"/>
        <v>#DIV/0!</v>
      </c>
      <c r="V453" s="269" t="e">
        <f t="shared" si="126"/>
        <v>#DIV/0!</v>
      </c>
      <c r="W453" s="270" t="e">
        <f t="shared" si="127"/>
        <v>#DIV/0!</v>
      </c>
      <c r="X453" s="270" t="e">
        <f t="shared" si="128"/>
        <v>#DIV/0!</v>
      </c>
      <c r="Y453" s="270" t="e">
        <f t="shared" si="136"/>
        <v>#DIV/0!</v>
      </c>
    </row>
    <row r="454" spans="1:25" ht="25.5" customHeight="1">
      <c r="A454" s="267">
        <v>345</v>
      </c>
      <c r="B454" s="212"/>
      <c r="C454" s="212"/>
      <c r="D454" s="268" t="e">
        <f>'2. Outdoor DSLAM'!H348</f>
        <v>#DIV/0!</v>
      </c>
      <c r="E454" s="268" t="e">
        <f>D454*'6. WEIGHT PER PRODUCT '!$C$11</f>
        <v>#DIV/0!</v>
      </c>
      <c r="F454" s="268" t="e">
        <f>D454*'6. WEIGHT PER PRODUCT '!$C$12</f>
        <v>#DIV/0!</v>
      </c>
      <c r="G454" s="268" t="e">
        <f>D454*'6. WEIGHT PER PRODUCT '!$C$13</f>
        <v>#DIV/0!</v>
      </c>
      <c r="H454" s="268" t="e">
        <f>D454*'6. WEIGHT PER PRODUCT '!$C$14</f>
        <v>#DIV/0!</v>
      </c>
      <c r="I454" s="268" t="e">
        <f>D454*'6. WEIGHT PER PRODUCT '!$C$15</f>
        <v>#DIV/0!</v>
      </c>
      <c r="J454" s="268" t="e">
        <f>D454*'6. WEIGHT PER PRODUCT '!$C$16</f>
        <v>#DIV/0!</v>
      </c>
      <c r="K454" s="268" t="e">
        <f>D454*'6. WEIGHT PER PRODUCT '!$C$17</f>
        <v>#DIV/0!</v>
      </c>
      <c r="L454" s="268" t="e">
        <f t="shared" si="137"/>
        <v>#DIV/0!</v>
      </c>
      <c r="M454" s="268" t="e">
        <f t="shared" si="130"/>
        <v>#DIV/0!</v>
      </c>
      <c r="N454" s="268" t="e">
        <f t="shared" si="131"/>
        <v>#DIV/0!</v>
      </c>
      <c r="O454" s="268" t="e">
        <f t="shared" si="132"/>
        <v>#DIV/0!</v>
      </c>
      <c r="P454" s="268" t="e">
        <f t="shared" si="123"/>
        <v>#DIV/0!</v>
      </c>
      <c r="Q454" s="268" t="e">
        <f t="shared" si="133"/>
        <v>#DIV/0!</v>
      </c>
      <c r="R454" s="268" t="e">
        <f t="shared" si="124"/>
        <v>#DIV/0!</v>
      </c>
      <c r="S454" s="268" t="e">
        <f t="shared" si="134"/>
        <v>#DIV/0!</v>
      </c>
      <c r="T454" s="268" t="e">
        <f t="shared" si="125"/>
        <v>#DIV/0!</v>
      </c>
      <c r="U454" s="268" t="e">
        <f t="shared" si="135"/>
        <v>#DIV/0!</v>
      </c>
      <c r="V454" s="269" t="e">
        <f t="shared" si="126"/>
        <v>#DIV/0!</v>
      </c>
      <c r="W454" s="270" t="e">
        <f t="shared" si="127"/>
        <v>#DIV/0!</v>
      </c>
      <c r="X454" s="270" t="e">
        <f t="shared" si="128"/>
        <v>#DIV/0!</v>
      </c>
      <c r="Y454" s="270" t="e">
        <f t="shared" si="136"/>
        <v>#DIV/0!</v>
      </c>
    </row>
    <row r="455" spans="1:25" ht="25.5" customHeight="1">
      <c r="A455" s="267">
        <v>346</v>
      </c>
      <c r="B455" s="212"/>
      <c r="C455" s="212"/>
      <c r="D455" s="268" t="e">
        <f>'2. Outdoor DSLAM'!H349</f>
        <v>#DIV/0!</v>
      </c>
      <c r="E455" s="268" t="e">
        <f>D455*'6. WEIGHT PER PRODUCT '!$C$11</f>
        <v>#DIV/0!</v>
      </c>
      <c r="F455" s="268" t="e">
        <f>D455*'6. WEIGHT PER PRODUCT '!$C$12</f>
        <v>#DIV/0!</v>
      </c>
      <c r="G455" s="268" t="e">
        <f>D455*'6. WEIGHT PER PRODUCT '!$C$13</f>
        <v>#DIV/0!</v>
      </c>
      <c r="H455" s="268" t="e">
        <f>D455*'6. WEIGHT PER PRODUCT '!$C$14</f>
        <v>#DIV/0!</v>
      </c>
      <c r="I455" s="268" t="e">
        <f>D455*'6. WEIGHT PER PRODUCT '!$C$15</f>
        <v>#DIV/0!</v>
      </c>
      <c r="J455" s="268" t="e">
        <f>D455*'6. WEIGHT PER PRODUCT '!$C$16</f>
        <v>#DIV/0!</v>
      </c>
      <c r="K455" s="268" t="e">
        <f>D455*'6. WEIGHT PER PRODUCT '!$C$17</f>
        <v>#DIV/0!</v>
      </c>
      <c r="L455" s="268" t="e">
        <f t="shared" si="137"/>
        <v>#DIV/0!</v>
      </c>
      <c r="M455" s="268" t="e">
        <f t="shared" si="130"/>
        <v>#DIV/0!</v>
      </c>
      <c r="N455" s="268" t="e">
        <f t="shared" si="131"/>
        <v>#DIV/0!</v>
      </c>
      <c r="O455" s="268" t="e">
        <f t="shared" si="132"/>
        <v>#DIV/0!</v>
      </c>
      <c r="P455" s="268" t="e">
        <f t="shared" si="123"/>
        <v>#DIV/0!</v>
      </c>
      <c r="Q455" s="268" t="e">
        <f t="shared" si="133"/>
        <v>#DIV/0!</v>
      </c>
      <c r="R455" s="268" t="e">
        <f t="shared" si="124"/>
        <v>#DIV/0!</v>
      </c>
      <c r="S455" s="268" t="e">
        <f t="shared" si="134"/>
        <v>#DIV/0!</v>
      </c>
      <c r="T455" s="268" t="e">
        <f t="shared" si="125"/>
        <v>#DIV/0!</v>
      </c>
      <c r="U455" s="268" t="e">
        <f t="shared" si="135"/>
        <v>#DIV/0!</v>
      </c>
      <c r="V455" s="269" t="e">
        <f t="shared" si="126"/>
        <v>#DIV/0!</v>
      </c>
      <c r="W455" s="270" t="e">
        <f t="shared" si="127"/>
        <v>#DIV/0!</v>
      </c>
      <c r="X455" s="270" t="e">
        <f t="shared" si="128"/>
        <v>#DIV/0!</v>
      </c>
      <c r="Y455" s="270" t="e">
        <f t="shared" si="136"/>
        <v>#DIV/0!</v>
      </c>
    </row>
    <row r="456" spans="1:25" ht="25.5" customHeight="1">
      <c r="A456" s="267">
        <v>347</v>
      </c>
      <c r="B456" s="212"/>
      <c r="C456" s="212"/>
      <c r="D456" s="268" t="e">
        <f>'2. Outdoor DSLAM'!H350</f>
        <v>#DIV/0!</v>
      </c>
      <c r="E456" s="268" t="e">
        <f>D456*'6. WEIGHT PER PRODUCT '!$C$11</f>
        <v>#DIV/0!</v>
      </c>
      <c r="F456" s="268" t="e">
        <f>D456*'6. WEIGHT PER PRODUCT '!$C$12</f>
        <v>#DIV/0!</v>
      </c>
      <c r="G456" s="268" t="e">
        <f>D456*'6. WEIGHT PER PRODUCT '!$C$13</f>
        <v>#DIV/0!</v>
      </c>
      <c r="H456" s="268" t="e">
        <f>D456*'6. WEIGHT PER PRODUCT '!$C$14</f>
        <v>#DIV/0!</v>
      </c>
      <c r="I456" s="268" t="e">
        <f>D456*'6. WEIGHT PER PRODUCT '!$C$15</f>
        <v>#DIV/0!</v>
      </c>
      <c r="J456" s="268" t="e">
        <f>D456*'6. WEIGHT PER PRODUCT '!$C$16</f>
        <v>#DIV/0!</v>
      </c>
      <c r="K456" s="268" t="e">
        <f>D456*'6. WEIGHT PER PRODUCT '!$C$17</f>
        <v>#DIV/0!</v>
      </c>
      <c r="L456" s="268" t="e">
        <f t="shared" si="137"/>
        <v>#DIV/0!</v>
      </c>
      <c r="M456" s="268" t="e">
        <f t="shared" si="130"/>
        <v>#DIV/0!</v>
      </c>
      <c r="N456" s="268" t="e">
        <f t="shared" si="131"/>
        <v>#DIV/0!</v>
      </c>
      <c r="O456" s="268" t="e">
        <f t="shared" si="132"/>
        <v>#DIV/0!</v>
      </c>
      <c r="P456" s="268" t="e">
        <f t="shared" si="123"/>
        <v>#DIV/0!</v>
      </c>
      <c r="Q456" s="268" t="e">
        <f t="shared" si="133"/>
        <v>#DIV/0!</v>
      </c>
      <c r="R456" s="268" t="e">
        <f t="shared" si="124"/>
        <v>#DIV/0!</v>
      </c>
      <c r="S456" s="268" t="e">
        <f t="shared" si="134"/>
        <v>#DIV/0!</v>
      </c>
      <c r="T456" s="268" t="e">
        <f t="shared" si="125"/>
        <v>#DIV/0!</v>
      </c>
      <c r="U456" s="268" t="e">
        <f t="shared" si="135"/>
        <v>#DIV/0!</v>
      </c>
      <c r="V456" s="269" t="e">
        <f t="shared" si="126"/>
        <v>#DIV/0!</v>
      </c>
      <c r="W456" s="270" t="e">
        <f t="shared" si="127"/>
        <v>#DIV/0!</v>
      </c>
      <c r="X456" s="270" t="e">
        <f t="shared" si="128"/>
        <v>#DIV/0!</v>
      </c>
      <c r="Y456" s="270" t="e">
        <f t="shared" si="136"/>
        <v>#DIV/0!</v>
      </c>
    </row>
    <row r="457" spans="1:25" ht="25.5" customHeight="1">
      <c r="A457" s="267">
        <v>348</v>
      </c>
      <c r="B457" s="212"/>
      <c r="C457" s="212"/>
      <c r="D457" s="268" t="e">
        <f>'2. Outdoor DSLAM'!H351</f>
        <v>#DIV/0!</v>
      </c>
      <c r="E457" s="268" t="e">
        <f>D457*'6. WEIGHT PER PRODUCT '!$C$11</f>
        <v>#DIV/0!</v>
      </c>
      <c r="F457" s="268" t="e">
        <f>D457*'6. WEIGHT PER PRODUCT '!$C$12</f>
        <v>#DIV/0!</v>
      </c>
      <c r="G457" s="268" t="e">
        <f>D457*'6. WEIGHT PER PRODUCT '!$C$13</f>
        <v>#DIV/0!</v>
      </c>
      <c r="H457" s="268" t="e">
        <f>D457*'6. WEIGHT PER PRODUCT '!$C$14</f>
        <v>#DIV/0!</v>
      </c>
      <c r="I457" s="268" t="e">
        <f>D457*'6. WEIGHT PER PRODUCT '!$C$15</f>
        <v>#DIV/0!</v>
      </c>
      <c r="J457" s="268" t="e">
        <f>D457*'6. WEIGHT PER PRODUCT '!$C$16</f>
        <v>#DIV/0!</v>
      </c>
      <c r="K457" s="268" t="e">
        <f>D457*'6. WEIGHT PER PRODUCT '!$C$17</f>
        <v>#DIV/0!</v>
      </c>
      <c r="L457" s="268" t="e">
        <f t="shared" si="137"/>
        <v>#DIV/0!</v>
      </c>
      <c r="M457" s="268" t="e">
        <f t="shared" si="130"/>
        <v>#DIV/0!</v>
      </c>
      <c r="N457" s="268" t="e">
        <f t="shared" si="131"/>
        <v>#DIV/0!</v>
      </c>
      <c r="O457" s="268" t="e">
        <f t="shared" si="132"/>
        <v>#DIV/0!</v>
      </c>
      <c r="P457" s="268" t="e">
        <f t="shared" si="123"/>
        <v>#DIV/0!</v>
      </c>
      <c r="Q457" s="268" t="e">
        <f t="shared" si="133"/>
        <v>#DIV/0!</v>
      </c>
      <c r="R457" s="268" t="e">
        <f t="shared" si="124"/>
        <v>#DIV/0!</v>
      </c>
      <c r="S457" s="268" t="e">
        <f t="shared" si="134"/>
        <v>#DIV/0!</v>
      </c>
      <c r="T457" s="268" t="e">
        <f t="shared" si="125"/>
        <v>#DIV/0!</v>
      </c>
      <c r="U457" s="268" t="e">
        <f t="shared" si="135"/>
        <v>#DIV/0!</v>
      </c>
      <c r="V457" s="269" t="e">
        <f t="shared" si="126"/>
        <v>#DIV/0!</v>
      </c>
      <c r="W457" s="270" t="e">
        <f t="shared" si="127"/>
        <v>#DIV/0!</v>
      </c>
      <c r="X457" s="270" t="e">
        <f t="shared" si="128"/>
        <v>#DIV/0!</v>
      </c>
      <c r="Y457" s="270" t="e">
        <f t="shared" si="136"/>
        <v>#DIV/0!</v>
      </c>
    </row>
    <row r="458" spans="1:25" ht="25.5" customHeight="1">
      <c r="A458" s="267">
        <v>349</v>
      </c>
      <c r="B458" s="212"/>
      <c r="C458" s="212"/>
      <c r="D458" s="268" t="e">
        <f>'2. Outdoor DSLAM'!H352</f>
        <v>#DIV/0!</v>
      </c>
      <c r="E458" s="268" t="e">
        <f>D458*'6. WEIGHT PER PRODUCT '!$C$11</f>
        <v>#DIV/0!</v>
      </c>
      <c r="F458" s="268" t="e">
        <f>D458*'6. WEIGHT PER PRODUCT '!$C$12</f>
        <v>#DIV/0!</v>
      </c>
      <c r="G458" s="268" t="e">
        <f>D458*'6. WEIGHT PER PRODUCT '!$C$13</f>
        <v>#DIV/0!</v>
      </c>
      <c r="H458" s="268" t="e">
        <f>D458*'6. WEIGHT PER PRODUCT '!$C$14</f>
        <v>#DIV/0!</v>
      </c>
      <c r="I458" s="268" t="e">
        <f>D458*'6. WEIGHT PER PRODUCT '!$C$15</f>
        <v>#DIV/0!</v>
      </c>
      <c r="J458" s="268" t="e">
        <f>D458*'6. WEIGHT PER PRODUCT '!$C$16</f>
        <v>#DIV/0!</v>
      </c>
      <c r="K458" s="268" t="e">
        <f>D458*'6. WEIGHT PER PRODUCT '!$C$17</f>
        <v>#DIV/0!</v>
      </c>
      <c r="L458" s="268" t="e">
        <f t="shared" si="137"/>
        <v>#DIV/0!</v>
      </c>
      <c r="M458" s="268" t="e">
        <f t="shared" si="130"/>
        <v>#DIV/0!</v>
      </c>
      <c r="N458" s="268" t="e">
        <f t="shared" si="131"/>
        <v>#DIV/0!</v>
      </c>
      <c r="O458" s="268" t="e">
        <f t="shared" si="132"/>
        <v>#DIV/0!</v>
      </c>
      <c r="P458" s="268" t="e">
        <f t="shared" si="123"/>
        <v>#DIV/0!</v>
      </c>
      <c r="Q458" s="268" t="e">
        <f t="shared" si="133"/>
        <v>#DIV/0!</v>
      </c>
      <c r="R458" s="268" t="e">
        <f t="shared" si="124"/>
        <v>#DIV/0!</v>
      </c>
      <c r="S458" s="268" t="e">
        <f t="shared" si="134"/>
        <v>#DIV/0!</v>
      </c>
      <c r="T458" s="268" t="e">
        <f t="shared" si="125"/>
        <v>#DIV/0!</v>
      </c>
      <c r="U458" s="268" t="e">
        <f t="shared" si="135"/>
        <v>#DIV/0!</v>
      </c>
      <c r="V458" s="269" t="e">
        <f t="shared" si="126"/>
        <v>#DIV/0!</v>
      </c>
      <c r="W458" s="270" t="e">
        <f t="shared" si="127"/>
        <v>#DIV/0!</v>
      </c>
      <c r="X458" s="270" t="e">
        <f t="shared" si="128"/>
        <v>#DIV/0!</v>
      </c>
      <c r="Y458" s="270" t="e">
        <f t="shared" si="136"/>
        <v>#DIV/0!</v>
      </c>
    </row>
    <row r="459" spans="1:25" ht="25.5" customHeight="1">
      <c r="A459" s="267">
        <v>350</v>
      </c>
      <c r="B459" s="212"/>
      <c r="C459" s="212"/>
      <c r="D459" s="268" t="e">
        <f>'2. Outdoor DSLAM'!H353</f>
        <v>#DIV/0!</v>
      </c>
      <c r="E459" s="268" t="e">
        <f>D459*'6. WEIGHT PER PRODUCT '!$C$11</f>
        <v>#DIV/0!</v>
      </c>
      <c r="F459" s="268" t="e">
        <f>D459*'6. WEIGHT PER PRODUCT '!$C$12</f>
        <v>#DIV/0!</v>
      </c>
      <c r="G459" s="268" t="e">
        <f>D459*'6. WEIGHT PER PRODUCT '!$C$13</f>
        <v>#DIV/0!</v>
      </c>
      <c r="H459" s="268" t="e">
        <f>D459*'6. WEIGHT PER PRODUCT '!$C$14</f>
        <v>#DIV/0!</v>
      </c>
      <c r="I459" s="268" t="e">
        <f>D459*'6. WEIGHT PER PRODUCT '!$C$15</f>
        <v>#DIV/0!</v>
      </c>
      <c r="J459" s="268" t="e">
        <f>D459*'6. WEIGHT PER PRODUCT '!$C$16</f>
        <v>#DIV/0!</v>
      </c>
      <c r="K459" s="268" t="e">
        <f>D459*'6. WEIGHT PER PRODUCT '!$C$17</f>
        <v>#DIV/0!</v>
      </c>
      <c r="L459" s="268" t="e">
        <f t="shared" si="137"/>
        <v>#DIV/0!</v>
      </c>
      <c r="M459" s="268" t="e">
        <f t="shared" si="130"/>
        <v>#DIV/0!</v>
      </c>
      <c r="N459" s="268" t="e">
        <f t="shared" si="131"/>
        <v>#DIV/0!</v>
      </c>
      <c r="O459" s="268" t="e">
        <f t="shared" si="132"/>
        <v>#DIV/0!</v>
      </c>
      <c r="P459" s="268" t="e">
        <f t="shared" si="123"/>
        <v>#DIV/0!</v>
      </c>
      <c r="Q459" s="268" t="e">
        <f t="shared" si="133"/>
        <v>#DIV/0!</v>
      </c>
      <c r="R459" s="268" t="e">
        <f t="shared" si="124"/>
        <v>#DIV/0!</v>
      </c>
      <c r="S459" s="268" t="e">
        <f t="shared" si="134"/>
        <v>#DIV/0!</v>
      </c>
      <c r="T459" s="268" t="e">
        <f t="shared" si="125"/>
        <v>#DIV/0!</v>
      </c>
      <c r="U459" s="268" t="e">
        <f t="shared" si="135"/>
        <v>#DIV/0!</v>
      </c>
      <c r="V459" s="269" t="e">
        <f t="shared" si="126"/>
        <v>#DIV/0!</v>
      </c>
      <c r="W459" s="270" t="e">
        <f t="shared" si="127"/>
        <v>#DIV/0!</v>
      </c>
      <c r="X459" s="270" t="e">
        <f t="shared" si="128"/>
        <v>#DIV/0!</v>
      </c>
      <c r="Y459" s="270" t="e">
        <f t="shared" si="136"/>
        <v>#DIV/0!</v>
      </c>
    </row>
    <row r="460" spans="1:25" ht="25.5" customHeight="1">
      <c r="A460" s="267">
        <v>351</v>
      </c>
      <c r="B460" s="212"/>
      <c r="C460" s="212"/>
      <c r="D460" s="268" t="e">
        <f>'2. Outdoor DSLAM'!H354</f>
        <v>#DIV/0!</v>
      </c>
      <c r="E460" s="268" t="e">
        <f>D460*'6. WEIGHT PER PRODUCT '!$C$11</f>
        <v>#DIV/0!</v>
      </c>
      <c r="F460" s="268" t="e">
        <f>D460*'6. WEIGHT PER PRODUCT '!$C$12</f>
        <v>#DIV/0!</v>
      </c>
      <c r="G460" s="268" t="e">
        <f>D460*'6. WEIGHT PER PRODUCT '!$C$13</f>
        <v>#DIV/0!</v>
      </c>
      <c r="H460" s="268" t="e">
        <f>D460*'6. WEIGHT PER PRODUCT '!$C$14</f>
        <v>#DIV/0!</v>
      </c>
      <c r="I460" s="268" t="e">
        <f>D460*'6. WEIGHT PER PRODUCT '!$C$15</f>
        <v>#DIV/0!</v>
      </c>
      <c r="J460" s="268" t="e">
        <f>D460*'6. WEIGHT PER PRODUCT '!$C$16</f>
        <v>#DIV/0!</v>
      </c>
      <c r="K460" s="268" t="e">
        <f>D460*'6. WEIGHT PER PRODUCT '!$C$17</f>
        <v>#DIV/0!</v>
      </c>
      <c r="L460" s="268" t="e">
        <f t="shared" si="137"/>
        <v>#DIV/0!</v>
      </c>
      <c r="M460" s="268" t="e">
        <f t="shared" si="130"/>
        <v>#DIV/0!</v>
      </c>
      <c r="N460" s="268" t="e">
        <f t="shared" si="131"/>
        <v>#DIV/0!</v>
      </c>
      <c r="O460" s="268" t="e">
        <f t="shared" si="132"/>
        <v>#DIV/0!</v>
      </c>
      <c r="P460" s="268" t="e">
        <f t="shared" si="123"/>
        <v>#DIV/0!</v>
      </c>
      <c r="Q460" s="268" t="e">
        <f t="shared" si="133"/>
        <v>#DIV/0!</v>
      </c>
      <c r="R460" s="268" t="e">
        <f t="shared" si="124"/>
        <v>#DIV/0!</v>
      </c>
      <c r="S460" s="268" t="e">
        <f t="shared" si="134"/>
        <v>#DIV/0!</v>
      </c>
      <c r="T460" s="268" t="e">
        <f t="shared" si="125"/>
        <v>#DIV/0!</v>
      </c>
      <c r="U460" s="268" t="e">
        <f t="shared" si="135"/>
        <v>#DIV/0!</v>
      </c>
      <c r="V460" s="269" t="e">
        <f t="shared" si="126"/>
        <v>#DIV/0!</v>
      </c>
      <c r="W460" s="270" t="e">
        <f t="shared" si="127"/>
        <v>#DIV/0!</v>
      </c>
      <c r="X460" s="270" t="e">
        <f t="shared" si="128"/>
        <v>#DIV/0!</v>
      </c>
      <c r="Y460" s="270" t="e">
        <f t="shared" si="136"/>
        <v>#DIV/0!</v>
      </c>
    </row>
    <row r="461" spans="1:25" ht="25.5" customHeight="1">
      <c r="A461" s="267">
        <v>352</v>
      </c>
      <c r="B461" s="212"/>
      <c r="C461" s="212"/>
      <c r="D461" s="268" t="e">
        <f>'2. Outdoor DSLAM'!H355</f>
        <v>#DIV/0!</v>
      </c>
      <c r="E461" s="268" t="e">
        <f>D461*'6. WEIGHT PER PRODUCT '!$C$11</f>
        <v>#DIV/0!</v>
      </c>
      <c r="F461" s="268" t="e">
        <f>D461*'6. WEIGHT PER PRODUCT '!$C$12</f>
        <v>#DIV/0!</v>
      </c>
      <c r="G461" s="268" t="e">
        <f>D461*'6. WEIGHT PER PRODUCT '!$C$13</f>
        <v>#DIV/0!</v>
      </c>
      <c r="H461" s="268" t="e">
        <f>D461*'6. WEIGHT PER PRODUCT '!$C$14</f>
        <v>#DIV/0!</v>
      </c>
      <c r="I461" s="268" t="e">
        <f>D461*'6. WEIGHT PER PRODUCT '!$C$15</f>
        <v>#DIV/0!</v>
      </c>
      <c r="J461" s="268" t="e">
        <f>D461*'6. WEIGHT PER PRODUCT '!$C$16</f>
        <v>#DIV/0!</v>
      </c>
      <c r="K461" s="268" t="e">
        <f>D461*'6. WEIGHT PER PRODUCT '!$C$17</f>
        <v>#DIV/0!</v>
      </c>
      <c r="L461" s="268" t="e">
        <f t="shared" si="137"/>
        <v>#DIV/0!</v>
      </c>
      <c r="M461" s="268" t="e">
        <f t="shared" si="130"/>
        <v>#DIV/0!</v>
      </c>
      <c r="N461" s="268" t="e">
        <f t="shared" si="131"/>
        <v>#DIV/0!</v>
      </c>
      <c r="O461" s="268" t="e">
        <f t="shared" si="132"/>
        <v>#DIV/0!</v>
      </c>
      <c r="P461" s="268" t="e">
        <f t="shared" si="123"/>
        <v>#DIV/0!</v>
      </c>
      <c r="Q461" s="268" t="e">
        <f t="shared" si="133"/>
        <v>#DIV/0!</v>
      </c>
      <c r="R461" s="268" t="e">
        <f t="shared" si="124"/>
        <v>#DIV/0!</v>
      </c>
      <c r="S461" s="268" t="e">
        <f t="shared" si="134"/>
        <v>#DIV/0!</v>
      </c>
      <c r="T461" s="268" t="e">
        <f t="shared" si="125"/>
        <v>#DIV/0!</v>
      </c>
      <c r="U461" s="268" t="e">
        <f t="shared" si="135"/>
        <v>#DIV/0!</v>
      </c>
      <c r="V461" s="269" t="e">
        <f t="shared" si="126"/>
        <v>#DIV/0!</v>
      </c>
      <c r="W461" s="270" t="e">
        <f t="shared" si="127"/>
        <v>#DIV/0!</v>
      </c>
      <c r="X461" s="270" t="e">
        <f t="shared" si="128"/>
        <v>#DIV/0!</v>
      </c>
      <c r="Y461" s="270" t="e">
        <f t="shared" si="136"/>
        <v>#DIV/0!</v>
      </c>
    </row>
    <row r="462" spans="1:25" ht="25.5" customHeight="1">
      <c r="A462" s="267">
        <v>353</v>
      </c>
      <c r="B462" s="212"/>
      <c r="C462" s="212"/>
      <c r="D462" s="268" t="e">
        <f>'2. Outdoor DSLAM'!H356</f>
        <v>#DIV/0!</v>
      </c>
      <c r="E462" s="268" t="e">
        <f>D462*'6. WEIGHT PER PRODUCT '!$C$11</f>
        <v>#DIV/0!</v>
      </c>
      <c r="F462" s="268" t="e">
        <f>D462*'6. WEIGHT PER PRODUCT '!$C$12</f>
        <v>#DIV/0!</v>
      </c>
      <c r="G462" s="268" t="e">
        <f>D462*'6. WEIGHT PER PRODUCT '!$C$13</f>
        <v>#DIV/0!</v>
      </c>
      <c r="H462" s="268" t="e">
        <f>D462*'6. WEIGHT PER PRODUCT '!$C$14</f>
        <v>#DIV/0!</v>
      </c>
      <c r="I462" s="268" t="e">
        <f>D462*'6. WEIGHT PER PRODUCT '!$C$15</f>
        <v>#DIV/0!</v>
      </c>
      <c r="J462" s="268" t="e">
        <f>D462*'6. WEIGHT PER PRODUCT '!$C$16</f>
        <v>#DIV/0!</v>
      </c>
      <c r="K462" s="268" t="e">
        <f>D462*'6. WEIGHT PER PRODUCT '!$C$17</f>
        <v>#DIV/0!</v>
      </c>
      <c r="L462" s="268" t="e">
        <f t="shared" si="137"/>
        <v>#DIV/0!</v>
      </c>
      <c r="M462" s="268" t="e">
        <f t="shared" si="130"/>
        <v>#DIV/0!</v>
      </c>
      <c r="N462" s="268" t="e">
        <f t="shared" si="131"/>
        <v>#DIV/0!</v>
      </c>
      <c r="O462" s="268" t="e">
        <f t="shared" si="132"/>
        <v>#DIV/0!</v>
      </c>
      <c r="P462" s="268" t="e">
        <f t="shared" si="123"/>
        <v>#DIV/0!</v>
      </c>
      <c r="Q462" s="268" t="e">
        <f t="shared" si="133"/>
        <v>#DIV/0!</v>
      </c>
      <c r="R462" s="268" t="e">
        <f t="shared" si="124"/>
        <v>#DIV/0!</v>
      </c>
      <c r="S462" s="268" t="e">
        <f t="shared" si="134"/>
        <v>#DIV/0!</v>
      </c>
      <c r="T462" s="268" t="e">
        <f t="shared" si="125"/>
        <v>#DIV/0!</v>
      </c>
      <c r="U462" s="268" t="e">
        <f t="shared" si="135"/>
        <v>#DIV/0!</v>
      </c>
      <c r="V462" s="269" t="e">
        <f t="shared" si="126"/>
        <v>#DIV/0!</v>
      </c>
      <c r="W462" s="270" t="e">
        <f t="shared" si="127"/>
        <v>#DIV/0!</v>
      </c>
      <c r="X462" s="270" t="e">
        <f t="shared" si="128"/>
        <v>#DIV/0!</v>
      </c>
      <c r="Y462" s="270" t="e">
        <f t="shared" si="136"/>
        <v>#DIV/0!</v>
      </c>
    </row>
    <row r="463" spans="1:25" ht="25.5" customHeight="1">
      <c r="A463" s="267">
        <v>354</v>
      </c>
      <c r="B463" s="212"/>
      <c r="C463" s="212"/>
      <c r="D463" s="268" t="e">
        <f>'2. Outdoor DSLAM'!H357</f>
        <v>#DIV/0!</v>
      </c>
      <c r="E463" s="268" t="e">
        <f>D463*'6. WEIGHT PER PRODUCT '!$C$11</f>
        <v>#DIV/0!</v>
      </c>
      <c r="F463" s="268" t="e">
        <f>D463*'6. WEIGHT PER PRODUCT '!$C$12</f>
        <v>#DIV/0!</v>
      </c>
      <c r="G463" s="268" t="e">
        <f>D463*'6. WEIGHT PER PRODUCT '!$C$13</f>
        <v>#DIV/0!</v>
      </c>
      <c r="H463" s="268" t="e">
        <f>D463*'6. WEIGHT PER PRODUCT '!$C$14</f>
        <v>#DIV/0!</v>
      </c>
      <c r="I463" s="268" t="e">
        <f>D463*'6. WEIGHT PER PRODUCT '!$C$15</f>
        <v>#DIV/0!</v>
      </c>
      <c r="J463" s="268" t="e">
        <f>D463*'6. WEIGHT PER PRODUCT '!$C$16</f>
        <v>#DIV/0!</v>
      </c>
      <c r="K463" s="268" t="e">
        <f>D463*'6. WEIGHT PER PRODUCT '!$C$17</f>
        <v>#DIV/0!</v>
      </c>
      <c r="L463" s="268" t="e">
        <f t="shared" si="137"/>
        <v>#DIV/0!</v>
      </c>
      <c r="M463" s="268" t="e">
        <f t="shared" si="130"/>
        <v>#DIV/0!</v>
      </c>
      <c r="N463" s="268" t="e">
        <f t="shared" si="131"/>
        <v>#DIV/0!</v>
      </c>
      <c r="O463" s="268" t="e">
        <f t="shared" si="132"/>
        <v>#DIV/0!</v>
      </c>
      <c r="P463" s="268" t="e">
        <f t="shared" si="123"/>
        <v>#DIV/0!</v>
      </c>
      <c r="Q463" s="268" t="e">
        <f t="shared" si="133"/>
        <v>#DIV/0!</v>
      </c>
      <c r="R463" s="268" t="e">
        <f t="shared" si="124"/>
        <v>#DIV/0!</v>
      </c>
      <c r="S463" s="268" t="e">
        <f t="shared" si="134"/>
        <v>#DIV/0!</v>
      </c>
      <c r="T463" s="268" t="e">
        <f t="shared" si="125"/>
        <v>#DIV/0!</v>
      </c>
      <c r="U463" s="268" t="e">
        <f t="shared" si="135"/>
        <v>#DIV/0!</v>
      </c>
      <c r="V463" s="269" t="e">
        <f t="shared" si="126"/>
        <v>#DIV/0!</v>
      </c>
      <c r="W463" s="270" t="e">
        <f t="shared" si="127"/>
        <v>#DIV/0!</v>
      </c>
      <c r="X463" s="270" t="e">
        <f t="shared" si="128"/>
        <v>#DIV/0!</v>
      </c>
      <c r="Y463" s="270" t="e">
        <f t="shared" si="136"/>
        <v>#DIV/0!</v>
      </c>
    </row>
    <row r="464" spans="1:25" ht="25.5" customHeight="1">
      <c r="A464" s="267">
        <v>355</v>
      </c>
      <c r="B464" s="212"/>
      <c r="C464" s="212"/>
      <c r="D464" s="268" t="e">
        <f>'2. Outdoor DSLAM'!H358</f>
        <v>#DIV/0!</v>
      </c>
      <c r="E464" s="268" t="e">
        <f>D464*'6. WEIGHT PER PRODUCT '!$C$11</f>
        <v>#DIV/0!</v>
      </c>
      <c r="F464" s="268" t="e">
        <f>D464*'6. WEIGHT PER PRODUCT '!$C$12</f>
        <v>#DIV/0!</v>
      </c>
      <c r="G464" s="268" t="e">
        <f>D464*'6. WEIGHT PER PRODUCT '!$C$13</f>
        <v>#DIV/0!</v>
      </c>
      <c r="H464" s="268" t="e">
        <f>D464*'6. WEIGHT PER PRODUCT '!$C$14</f>
        <v>#DIV/0!</v>
      </c>
      <c r="I464" s="268" t="e">
        <f>D464*'6. WEIGHT PER PRODUCT '!$C$15</f>
        <v>#DIV/0!</v>
      </c>
      <c r="J464" s="268" t="e">
        <f>D464*'6. WEIGHT PER PRODUCT '!$C$16</f>
        <v>#DIV/0!</v>
      </c>
      <c r="K464" s="268" t="e">
        <f>D464*'6. WEIGHT PER PRODUCT '!$C$17</f>
        <v>#DIV/0!</v>
      </c>
      <c r="L464" s="268" t="e">
        <f t="shared" si="137"/>
        <v>#DIV/0!</v>
      </c>
      <c r="M464" s="268" t="e">
        <f t="shared" si="130"/>
        <v>#DIV/0!</v>
      </c>
      <c r="N464" s="268" t="e">
        <f t="shared" si="131"/>
        <v>#DIV/0!</v>
      </c>
      <c r="O464" s="268" t="e">
        <f t="shared" si="132"/>
        <v>#DIV/0!</v>
      </c>
      <c r="P464" s="268" t="e">
        <f t="shared" si="123"/>
        <v>#DIV/0!</v>
      </c>
      <c r="Q464" s="268" t="e">
        <f t="shared" si="133"/>
        <v>#DIV/0!</v>
      </c>
      <c r="R464" s="268" t="e">
        <f t="shared" si="124"/>
        <v>#DIV/0!</v>
      </c>
      <c r="S464" s="268" t="e">
        <f t="shared" si="134"/>
        <v>#DIV/0!</v>
      </c>
      <c r="T464" s="268" t="e">
        <f t="shared" si="125"/>
        <v>#DIV/0!</v>
      </c>
      <c r="U464" s="268" t="e">
        <f t="shared" si="135"/>
        <v>#DIV/0!</v>
      </c>
      <c r="V464" s="269" t="e">
        <f t="shared" si="126"/>
        <v>#DIV/0!</v>
      </c>
      <c r="W464" s="270" t="e">
        <f t="shared" si="127"/>
        <v>#DIV/0!</v>
      </c>
      <c r="X464" s="270" t="e">
        <f t="shared" si="128"/>
        <v>#DIV/0!</v>
      </c>
      <c r="Y464" s="270" t="e">
        <f t="shared" si="136"/>
        <v>#DIV/0!</v>
      </c>
    </row>
    <row r="465" spans="1:25" ht="25.5" customHeight="1">
      <c r="A465" s="267">
        <v>356</v>
      </c>
      <c r="B465" s="212"/>
      <c r="C465" s="212"/>
      <c r="D465" s="268" t="e">
        <f>'2. Outdoor DSLAM'!H359</f>
        <v>#DIV/0!</v>
      </c>
      <c r="E465" s="268" t="e">
        <f>D465*'6. WEIGHT PER PRODUCT '!$C$11</f>
        <v>#DIV/0!</v>
      </c>
      <c r="F465" s="268" t="e">
        <f>D465*'6. WEIGHT PER PRODUCT '!$C$12</f>
        <v>#DIV/0!</v>
      </c>
      <c r="G465" s="268" t="e">
        <f>D465*'6. WEIGHT PER PRODUCT '!$C$13</f>
        <v>#DIV/0!</v>
      </c>
      <c r="H465" s="268" t="e">
        <f>D465*'6. WEIGHT PER PRODUCT '!$C$14</f>
        <v>#DIV/0!</v>
      </c>
      <c r="I465" s="268" t="e">
        <f>D465*'6. WEIGHT PER PRODUCT '!$C$15</f>
        <v>#DIV/0!</v>
      </c>
      <c r="J465" s="268" t="e">
        <f>D465*'6. WEIGHT PER PRODUCT '!$C$16</f>
        <v>#DIV/0!</v>
      </c>
      <c r="K465" s="268" t="e">
        <f>D465*'6. WEIGHT PER PRODUCT '!$C$17</f>
        <v>#DIV/0!</v>
      </c>
      <c r="L465" s="268" t="e">
        <f>((E465*512)+(F465*1024)+(G465*2048)+(H465*4096)+(I465*2048)+(J465*4096)+(K465*8192))/1000</f>
        <v>#DIV/0!</v>
      </c>
      <c r="M465" s="268" t="e">
        <f t="shared" si="130"/>
        <v>#DIV/0!</v>
      </c>
      <c r="N465" s="268" t="e">
        <f t="shared" si="131"/>
        <v>#DIV/0!</v>
      </c>
      <c r="O465" s="268" t="e">
        <f t="shared" si="132"/>
        <v>#DIV/0!</v>
      </c>
      <c r="P465" s="268" t="e">
        <f t="shared" si="123"/>
        <v>#DIV/0!</v>
      </c>
      <c r="Q465" s="268" t="e">
        <f t="shared" si="133"/>
        <v>#DIV/0!</v>
      </c>
      <c r="R465" s="268" t="e">
        <f t="shared" si="124"/>
        <v>#DIV/0!</v>
      </c>
      <c r="S465" s="268" t="e">
        <f t="shared" si="134"/>
        <v>#DIV/0!</v>
      </c>
      <c r="T465" s="268" t="e">
        <f t="shared" si="125"/>
        <v>#DIV/0!</v>
      </c>
      <c r="U465" s="268" t="e">
        <f t="shared" si="135"/>
        <v>#DIV/0!</v>
      </c>
      <c r="V465" s="269" t="e">
        <f t="shared" si="126"/>
        <v>#DIV/0!</v>
      </c>
      <c r="W465" s="270" t="e">
        <f t="shared" si="127"/>
        <v>#DIV/0!</v>
      </c>
      <c r="X465" s="270" t="e">
        <f t="shared" si="128"/>
        <v>#DIV/0!</v>
      </c>
      <c r="Y465" s="270" t="e">
        <f t="shared" si="136"/>
        <v>#DIV/0!</v>
      </c>
    </row>
    <row r="466" spans="1:25" ht="25.5" customHeight="1">
      <c r="A466" s="267">
        <v>357</v>
      </c>
      <c r="B466" s="212"/>
      <c r="C466" s="212"/>
      <c r="D466" s="268" t="e">
        <f>'2. Outdoor DSLAM'!H360</f>
        <v>#DIV/0!</v>
      </c>
      <c r="E466" s="268" t="e">
        <f>D466*'6. WEIGHT PER PRODUCT '!$C$11</f>
        <v>#DIV/0!</v>
      </c>
      <c r="F466" s="268" t="e">
        <f>D466*'6. WEIGHT PER PRODUCT '!$C$12</f>
        <v>#DIV/0!</v>
      </c>
      <c r="G466" s="268" t="e">
        <f>D466*'6. WEIGHT PER PRODUCT '!$C$13</f>
        <v>#DIV/0!</v>
      </c>
      <c r="H466" s="268" t="e">
        <f>D466*'6. WEIGHT PER PRODUCT '!$C$14</f>
        <v>#DIV/0!</v>
      </c>
      <c r="I466" s="268" t="e">
        <f>D466*'6. WEIGHT PER PRODUCT '!$C$15</f>
        <v>#DIV/0!</v>
      </c>
      <c r="J466" s="268" t="e">
        <f>D466*'6. WEIGHT PER PRODUCT '!$C$16</f>
        <v>#DIV/0!</v>
      </c>
      <c r="K466" s="268" t="e">
        <f>D466*'6. WEIGHT PER PRODUCT '!$C$17</f>
        <v>#DIV/0!</v>
      </c>
      <c r="L466" s="268" t="e">
        <f aca="true" t="shared" si="138" ref="L466:L476">((E466*512)+(F466*1024)+(G466*2048)+(H466*4096)+(I466*2048)+(J466*4096)+(K466*8192))/1000</f>
        <v>#DIV/0!</v>
      </c>
      <c r="M466" s="268" t="e">
        <f t="shared" si="130"/>
        <v>#DIV/0!</v>
      </c>
      <c r="N466" s="268" t="e">
        <f t="shared" si="131"/>
        <v>#DIV/0!</v>
      </c>
      <c r="O466" s="268" t="e">
        <f t="shared" si="132"/>
        <v>#DIV/0!</v>
      </c>
      <c r="P466" s="268" t="e">
        <f t="shared" si="123"/>
        <v>#DIV/0!</v>
      </c>
      <c r="Q466" s="268" t="e">
        <f t="shared" si="133"/>
        <v>#DIV/0!</v>
      </c>
      <c r="R466" s="268" t="e">
        <f t="shared" si="124"/>
        <v>#DIV/0!</v>
      </c>
      <c r="S466" s="268" t="e">
        <f t="shared" si="134"/>
        <v>#DIV/0!</v>
      </c>
      <c r="T466" s="268" t="e">
        <f t="shared" si="125"/>
        <v>#DIV/0!</v>
      </c>
      <c r="U466" s="268" t="e">
        <f t="shared" si="135"/>
        <v>#DIV/0!</v>
      </c>
      <c r="V466" s="269" t="e">
        <f t="shared" si="126"/>
        <v>#DIV/0!</v>
      </c>
      <c r="W466" s="270" t="e">
        <f t="shared" si="127"/>
        <v>#DIV/0!</v>
      </c>
      <c r="X466" s="270" t="e">
        <f t="shared" si="128"/>
        <v>#DIV/0!</v>
      </c>
      <c r="Y466" s="270" t="e">
        <f t="shared" si="136"/>
        <v>#DIV/0!</v>
      </c>
    </row>
    <row r="467" spans="1:25" ht="25.5" customHeight="1">
      <c r="A467" s="267">
        <v>358</v>
      </c>
      <c r="B467" s="212"/>
      <c r="C467" s="212"/>
      <c r="D467" s="268" t="e">
        <f>'2. Outdoor DSLAM'!H361</f>
        <v>#DIV/0!</v>
      </c>
      <c r="E467" s="268" t="e">
        <f>D467*'6. WEIGHT PER PRODUCT '!$C$11</f>
        <v>#DIV/0!</v>
      </c>
      <c r="F467" s="268" t="e">
        <f>D467*'6. WEIGHT PER PRODUCT '!$C$12</f>
        <v>#DIV/0!</v>
      </c>
      <c r="G467" s="268" t="e">
        <f>D467*'6. WEIGHT PER PRODUCT '!$C$13</f>
        <v>#DIV/0!</v>
      </c>
      <c r="H467" s="268" t="e">
        <f>D467*'6. WEIGHT PER PRODUCT '!$C$14</f>
        <v>#DIV/0!</v>
      </c>
      <c r="I467" s="268" t="e">
        <f>D467*'6. WEIGHT PER PRODUCT '!$C$15</f>
        <v>#DIV/0!</v>
      </c>
      <c r="J467" s="268" t="e">
        <f>D467*'6. WEIGHT PER PRODUCT '!$C$16</f>
        <v>#DIV/0!</v>
      </c>
      <c r="K467" s="268" t="e">
        <f>D467*'6. WEIGHT PER PRODUCT '!$C$17</f>
        <v>#DIV/0!</v>
      </c>
      <c r="L467" s="268" t="e">
        <f t="shared" si="138"/>
        <v>#DIV/0!</v>
      </c>
      <c r="M467" s="268" t="e">
        <f t="shared" si="130"/>
        <v>#DIV/0!</v>
      </c>
      <c r="N467" s="268" t="e">
        <f t="shared" si="131"/>
        <v>#DIV/0!</v>
      </c>
      <c r="O467" s="268" t="e">
        <f t="shared" si="132"/>
        <v>#DIV/0!</v>
      </c>
      <c r="P467" s="268" t="e">
        <f t="shared" si="123"/>
        <v>#DIV/0!</v>
      </c>
      <c r="Q467" s="268" t="e">
        <f t="shared" si="133"/>
        <v>#DIV/0!</v>
      </c>
      <c r="R467" s="268" t="e">
        <f t="shared" si="124"/>
        <v>#DIV/0!</v>
      </c>
      <c r="S467" s="268" t="e">
        <f t="shared" si="134"/>
        <v>#DIV/0!</v>
      </c>
      <c r="T467" s="268" t="e">
        <f t="shared" si="125"/>
        <v>#DIV/0!</v>
      </c>
      <c r="U467" s="268" t="e">
        <f t="shared" si="135"/>
        <v>#DIV/0!</v>
      </c>
      <c r="V467" s="269" t="e">
        <f t="shared" si="126"/>
        <v>#DIV/0!</v>
      </c>
      <c r="W467" s="270" t="e">
        <f t="shared" si="127"/>
        <v>#DIV/0!</v>
      </c>
      <c r="X467" s="270" t="e">
        <f t="shared" si="128"/>
        <v>#DIV/0!</v>
      </c>
      <c r="Y467" s="270" t="e">
        <f t="shared" si="136"/>
        <v>#DIV/0!</v>
      </c>
    </row>
    <row r="468" spans="1:25" ht="25.5" customHeight="1">
      <c r="A468" s="267">
        <v>359</v>
      </c>
      <c r="B468" s="212"/>
      <c r="C468" s="212"/>
      <c r="D468" s="268" t="e">
        <f>'2. Outdoor DSLAM'!H362</f>
        <v>#DIV/0!</v>
      </c>
      <c r="E468" s="268" t="e">
        <f>D468*'6. WEIGHT PER PRODUCT '!$C$11</f>
        <v>#DIV/0!</v>
      </c>
      <c r="F468" s="268" t="e">
        <f>D468*'6. WEIGHT PER PRODUCT '!$C$12</f>
        <v>#DIV/0!</v>
      </c>
      <c r="G468" s="268" t="e">
        <f>D468*'6. WEIGHT PER PRODUCT '!$C$13</f>
        <v>#DIV/0!</v>
      </c>
      <c r="H468" s="268" t="e">
        <f>D468*'6. WEIGHT PER PRODUCT '!$C$14</f>
        <v>#DIV/0!</v>
      </c>
      <c r="I468" s="268" t="e">
        <f>D468*'6. WEIGHT PER PRODUCT '!$C$15</f>
        <v>#DIV/0!</v>
      </c>
      <c r="J468" s="268" t="e">
        <f>D468*'6. WEIGHT PER PRODUCT '!$C$16</f>
        <v>#DIV/0!</v>
      </c>
      <c r="K468" s="268" t="e">
        <f>D468*'6. WEIGHT PER PRODUCT '!$C$17</f>
        <v>#DIV/0!</v>
      </c>
      <c r="L468" s="268" t="e">
        <f t="shared" si="138"/>
        <v>#DIV/0!</v>
      </c>
      <c r="M468" s="268" t="e">
        <f t="shared" si="130"/>
        <v>#DIV/0!</v>
      </c>
      <c r="N468" s="268" t="e">
        <f t="shared" si="131"/>
        <v>#DIV/0!</v>
      </c>
      <c r="O468" s="268" t="e">
        <f t="shared" si="132"/>
        <v>#DIV/0!</v>
      </c>
      <c r="P468" s="268" t="e">
        <f t="shared" si="123"/>
        <v>#DIV/0!</v>
      </c>
      <c r="Q468" s="268" t="e">
        <f t="shared" si="133"/>
        <v>#DIV/0!</v>
      </c>
      <c r="R468" s="268" t="e">
        <f t="shared" si="124"/>
        <v>#DIV/0!</v>
      </c>
      <c r="S468" s="268" t="e">
        <f t="shared" si="134"/>
        <v>#DIV/0!</v>
      </c>
      <c r="T468" s="268" t="e">
        <f t="shared" si="125"/>
        <v>#DIV/0!</v>
      </c>
      <c r="U468" s="268" t="e">
        <f t="shared" si="135"/>
        <v>#DIV/0!</v>
      </c>
      <c r="V468" s="269" t="e">
        <f t="shared" si="126"/>
        <v>#DIV/0!</v>
      </c>
      <c r="W468" s="270" t="e">
        <f t="shared" si="127"/>
        <v>#DIV/0!</v>
      </c>
      <c r="X468" s="270" t="e">
        <f t="shared" si="128"/>
        <v>#DIV/0!</v>
      </c>
      <c r="Y468" s="270" t="e">
        <f t="shared" si="136"/>
        <v>#DIV/0!</v>
      </c>
    </row>
    <row r="469" spans="1:25" ht="25.5" customHeight="1">
      <c r="A469" s="267">
        <v>360</v>
      </c>
      <c r="B469" s="212"/>
      <c r="C469" s="212"/>
      <c r="D469" s="268" t="e">
        <f>'2. Outdoor DSLAM'!H363</f>
        <v>#DIV/0!</v>
      </c>
      <c r="E469" s="268" t="e">
        <f>D469*'6. WEIGHT PER PRODUCT '!$C$11</f>
        <v>#DIV/0!</v>
      </c>
      <c r="F469" s="268" t="e">
        <f>D469*'6. WEIGHT PER PRODUCT '!$C$12</f>
        <v>#DIV/0!</v>
      </c>
      <c r="G469" s="268" t="e">
        <f>D469*'6. WEIGHT PER PRODUCT '!$C$13</f>
        <v>#DIV/0!</v>
      </c>
      <c r="H469" s="268" t="e">
        <f>D469*'6. WEIGHT PER PRODUCT '!$C$14</f>
        <v>#DIV/0!</v>
      </c>
      <c r="I469" s="268" t="e">
        <f>D469*'6. WEIGHT PER PRODUCT '!$C$15</f>
        <v>#DIV/0!</v>
      </c>
      <c r="J469" s="268" t="e">
        <f>D469*'6. WEIGHT PER PRODUCT '!$C$16</f>
        <v>#DIV/0!</v>
      </c>
      <c r="K469" s="268" t="e">
        <f>D469*'6. WEIGHT PER PRODUCT '!$C$17</f>
        <v>#DIV/0!</v>
      </c>
      <c r="L469" s="268" t="e">
        <f t="shared" si="138"/>
        <v>#DIV/0!</v>
      </c>
      <c r="M469" s="268" t="e">
        <f t="shared" si="130"/>
        <v>#DIV/0!</v>
      </c>
      <c r="N469" s="268" t="e">
        <f t="shared" si="131"/>
        <v>#DIV/0!</v>
      </c>
      <c r="O469" s="268" t="e">
        <f t="shared" si="132"/>
        <v>#DIV/0!</v>
      </c>
      <c r="P469" s="268" t="e">
        <f t="shared" si="123"/>
        <v>#DIV/0!</v>
      </c>
      <c r="Q469" s="268" t="e">
        <f t="shared" si="133"/>
        <v>#DIV/0!</v>
      </c>
      <c r="R469" s="268" t="e">
        <f t="shared" si="124"/>
        <v>#DIV/0!</v>
      </c>
      <c r="S469" s="268" t="e">
        <f t="shared" si="134"/>
        <v>#DIV/0!</v>
      </c>
      <c r="T469" s="268" t="e">
        <f t="shared" si="125"/>
        <v>#DIV/0!</v>
      </c>
      <c r="U469" s="268" t="e">
        <f t="shared" si="135"/>
        <v>#DIV/0!</v>
      </c>
      <c r="V469" s="269" t="e">
        <f t="shared" si="126"/>
        <v>#DIV/0!</v>
      </c>
      <c r="W469" s="270" t="e">
        <f t="shared" si="127"/>
        <v>#DIV/0!</v>
      </c>
      <c r="X469" s="270" t="e">
        <f t="shared" si="128"/>
        <v>#DIV/0!</v>
      </c>
      <c r="Y469" s="270" t="e">
        <f t="shared" si="136"/>
        <v>#DIV/0!</v>
      </c>
    </row>
    <row r="470" spans="1:25" ht="25.5" customHeight="1">
      <c r="A470" s="267">
        <v>361</v>
      </c>
      <c r="B470" s="212"/>
      <c r="C470" s="212"/>
      <c r="D470" s="268" t="e">
        <f>'2. Outdoor DSLAM'!H364</f>
        <v>#DIV/0!</v>
      </c>
      <c r="E470" s="268" t="e">
        <f>D470*'6. WEIGHT PER PRODUCT '!$C$11</f>
        <v>#DIV/0!</v>
      </c>
      <c r="F470" s="268" t="e">
        <f>D470*'6. WEIGHT PER PRODUCT '!$C$12</f>
        <v>#DIV/0!</v>
      </c>
      <c r="G470" s="268" t="e">
        <f>D470*'6. WEIGHT PER PRODUCT '!$C$13</f>
        <v>#DIV/0!</v>
      </c>
      <c r="H470" s="268" t="e">
        <f>D470*'6. WEIGHT PER PRODUCT '!$C$14</f>
        <v>#DIV/0!</v>
      </c>
      <c r="I470" s="268" t="e">
        <f>D470*'6. WEIGHT PER PRODUCT '!$C$15</f>
        <v>#DIV/0!</v>
      </c>
      <c r="J470" s="268" t="e">
        <f>D470*'6. WEIGHT PER PRODUCT '!$C$16</f>
        <v>#DIV/0!</v>
      </c>
      <c r="K470" s="268" t="e">
        <f>D470*'6. WEIGHT PER PRODUCT '!$C$17</f>
        <v>#DIV/0!</v>
      </c>
      <c r="L470" s="268" t="e">
        <f t="shared" si="138"/>
        <v>#DIV/0!</v>
      </c>
      <c r="M470" s="268" t="e">
        <f t="shared" si="130"/>
        <v>#DIV/0!</v>
      </c>
      <c r="N470" s="268" t="e">
        <f t="shared" si="131"/>
        <v>#DIV/0!</v>
      </c>
      <c r="O470" s="268" t="e">
        <f t="shared" si="132"/>
        <v>#DIV/0!</v>
      </c>
      <c r="P470" s="268" t="e">
        <f t="shared" si="123"/>
        <v>#DIV/0!</v>
      </c>
      <c r="Q470" s="268" t="e">
        <f t="shared" si="133"/>
        <v>#DIV/0!</v>
      </c>
      <c r="R470" s="268" t="e">
        <f t="shared" si="124"/>
        <v>#DIV/0!</v>
      </c>
      <c r="S470" s="268" t="e">
        <f t="shared" si="134"/>
        <v>#DIV/0!</v>
      </c>
      <c r="T470" s="268" t="e">
        <f t="shared" si="125"/>
        <v>#DIV/0!</v>
      </c>
      <c r="U470" s="268" t="e">
        <f t="shared" si="135"/>
        <v>#DIV/0!</v>
      </c>
      <c r="V470" s="269" t="e">
        <f t="shared" si="126"/>
        <v>#DIV/0!</v>
      </c>
      <c r="W470" s="270" t="e">
        <f t="shared" si="127"/>
        <v>#DIV/0!</v>
      </c>
      <c r="X470" s="270" t="e">
        <f t="shared" si="128"/>
        <v>#DIV/0!</v>
      </c>
      <c r="Y470" s="270" t="e">
        <f t="shared" si="136"/>
        <v>#DIV/0!</v>
      </c>
    </row>
    <row r="471" spans="1:25" ht="25.5" customHeight="1">
      <c r="A471" s="267">
        <v>362</v>
      </c>
      <c r="B471" s="212"/>
      <c r="C471" s="212"/>
      <c r="D471" s="268" t="e">
        <f>'2. Outdoor DSLAM'!H365</f>
        <v>#DIV/0!</v>
      </c>
      <c r="E471" s="268" t="e">
        <f>D471*'6. WEIGHT PER PRODUCT '!$C$11</f>
        <v>#DIV/0!</v>
      </c>
      <c r="F471" s="268" t="e">
        <f>D471*'6. WEIGHT PER PRODUCT '!$C$12</f>
        <v>#DIV/0!</v>
      </c>
      <c r="G471" s="268" t="e">
        <f>D471*'6. WEIGHT PER PRODUCT '!$C$13</f>
        <v>#DIV/0!</v>
      </c>
      <c r="H471" s="268" t="e">
        <f>D471*'6. WEIGHT PER PRODUCT '!$C$14</f>
        <v>#DIV/0!</v>
      </c>
      <c r="I471" s="268" t="e">
        <f>D471*'6. WEIGHT PER PRODUCT '!$C$15</f>
        <v>#DIV/0!</v>
      </c>
      <c r="J471" s="268" t="e">
        <f>D471*'6. WEIGHT PER PRODUCT '!$C$16</f>
        <v>#DIV/0!</v>
      </c>
      <c r="K471" s="268" t="e">
        <f>D471*'6. WEIGHT PER PRODUCT '!$C$17</f>
        <v>#DIV/0!</v>
      </c>
      <c r="L471" s="268" t="e">
        <f t="shared" si="138"/>
        <v>#DIV/0!</v>
      </c>
      <c r="M471" s="268" t="e">
        <f t="shared" si="130"/>
        <v>#DIV/0!</v>
      </c>
      <c r="N471" s="268" t="e">
        <f t="shared" si="131"/>
        <v>#DIV/0!</v>
      </c>
      <c r="O471" s="268" t="e">
        <f t="shared" si="132"/>
        <v>#DIV/0!</v>
      </c>
      <c r="P471" s="268" t="e">
        <f t="shared" si="123"/>
        <v>#DIV/0!</v>
      </c>
      <c r="Q471" s="268" t="e">
        <f t="shared" si="133"/>
        <v>#DIV/0!</v>
      </c>
      <c r="R471" s="268" t="e">
        <f t="shared" si="124"/>
        <v>#DIV/0!</v>
      </c>
      <c r="S471" s="268" t="e">
        <f t="shared" si="134"/>
        <v>#DIV/0!</v>
      </c>
      <c r="T471" s="268" t="e">
        <f t="shared" si="125"/>
        <v>#DIV/0!</v>
      </c>
      <c r="U471" s="268" t="e">
        <f t="shared" si="135"/>
        <v>#DIV/0!</v>
      </c>
      <c r="V471" s="269" t="e">
        <f t="shared" si="126"/>
        <v>#DIV/0!</v>
      </c>
      <c r="W471" s="270" t="e">
        <f t="shared" si="127"/>
        <v>#DIV/0!</v>
      </c>
      <c r="X471" s="270" t="e">
        <f t="shared" si="128"/>
        <v>#DIV/0!</v>
      </c>
      <c r="Y471" s="270" t="e">
        <f t="shared" si="136"/>
        <v>#DIV/0!</v>
      </c>
    </row>
    <row r="472" spans="1:25" ht="25.5" customHeight="1">
      <c r="A472" s="267">
        <v>363</v>
      </c>
      <c r="B472" s="212"/>
      <c r="C472" s="212"/>
      <c r="D472" s="268" t="e">
        <f>'2. Outdoor DSLAM'!H366</f>
        <v>#DIV/0!</v>
      </c>
      <c r="E472" s="268" t="e">
        <f>D472*'6. WEIGHT PER PRODUCT '!$C$11</f>
        <v>#DIV/0!</v>
      </c>
      <c r="F472" s="268" t="e">
        <f>D472*'6. WEIGHT PER PRODUCT '!$C$12</f>
        <v>#DIV/0!</v>
      </c>
      <c r="G472" s="268" t="e">
        <f>D472*'6. WEIGHT PER PRODUCT '!$C$13</f>
        <v>#DIV/0!</v>
      </c>
      <c r="H472" s="268" t="e">
        <f>D472*'6. WEIGHT PER PRODUCT '!$C$14</f>
        <v>#DIV/0!</v>
      </c>
      <c r="I472" s="268" t="e">
        <f>D472*'6. WEIGHT PER PRODUCT '!$C$15</f>
        <v>#DIV/0!</v>
      </c>
      <c r="J472" s="268" t="e">
        <f>D472*'6. WEIGHT PER PRODUCT '!$C$16</f>
        <v>#DIV/0!</v>
      </c>
      <c r="K472" s="268" t="e">
        <f>D472*'6. WEIGHT PER PRODUCT '!$C$17</f>
        <v>#DIV/0!</v>
      </c>
      <c r="L472" s="268" t="e">
        <f t="shared" si="138"/>
        <v>#DIV/0!</v>
      </c>
      <c r="M472" s="268" t="e">
        <f t="shared" si="130"/>
        <v>#DIV/0!</v>
      </c>
      <c r="N472" s="268" t="e">
        <f t="shared" si="131"/>
        <v>#DIV/0!</v>
      </c>
      <c r="O472" s="268" t="e">
        <f t="shared" si="132"/>
        <v>#DIV/0!</v>
      </c>
      <c r="P472" s="268" t="e">
        <f t="shared" si="123"/>
        <v>#DIV/0!</v>
      </c>
      <c r="Q472" s="268" t="e">
        <f t="shared" si="133"/>
        <v>#DIV/0!</v>
      </c>
      <c r="R472" s="268" t="e">
        <f t="shared" si="124"/>
        <v>#DIV/0!</v>
      </c>
      <c r="S472" s="268" t="e">
        <f t="shared" si="134"/>
        <v>#DIV/0!</v>
      </c>
      <c r="T472" s="268" t="e">
        <f t="shared" si="125"/>
        <v>#DIV/0!</v>
      </c>
      <c r="U472" s="268" t="e">
        <f t="shared" si="135"/>
        <v>#DIV/0!</v>
      </c>
      <c r="V472" s="269" t="e">
        <f t="shared" si="126"/>
        <v>#DIV/0!</v>
      </c>
      <c r="W472" s="270" t="e">
        <f t="shared" si="127"/>
        <v>#DIV/0!</v>
      </c>
      <c r="X472" s="270" t="e">
        <f t="shared" si="128"/>
        <v>#DIV/0!</v>
      </c>
      <c r="Y472" s="270" t="e">
        <f t="shared" si="136"/>
        <v>#DIV/0!</v>
      </c>
    </row>
    <row r="473" spans="1:25" ht="25.5" customHeight="1">
      <c r="A473" s="267">
        <v>364</v>
      </c>
      <c r="B473" s="212"/>
      <c r="C473" s="212"/>
      <c r="D473" s="268" t="e">
        <f>'2. Outdoor DSLAM'!H367</f>
        <v>#DIV/0!</v>
      </c>
      <c r="E473" s="268" t="e">
        <f>D473*'6. WEIGHT PER PRODUCT '!$C$11</f>
        <v>#DIV/0!</v>
      </c>
      <c r="F473" s="268" t="e">
        <f>D473*'6. WEIGHT PER PRODUCT '!$C$12</f>
        <v>#DIV/0!</v>
      </c>
      <c r="G473" s="268" t="e">
        <f>D473*'6. WEIGHT PER PRODUCT '!$C$13</f>
        <v>#DIV/0!</v>
      </c>
      <c r="H473" s="268" t="e">
        <f>D473*'6. WEIGHT PER PRODUCT '!$C$14</f>
        <v>#DIV/0!</v>
      </c>
      <c r="I473" s="268" t="e">
        <f>D473*'6. WEIGHT PER PRODUCT '!$C$15</f>
        <v>#DIV/0!</v>
      </c>
      <c r="J473" s="268" t="e">
        <f>D473*'6. WEIGHT PER PRODUCT '!$C$16</f>
        <v>#DIV/0!</v>
      </c>
      <c r="K473" s="268" t="e">
        <f>D473*'6. WEIGHT PER PRODUCT '!$C$17</f>
        <v>#DIV/0!</v>
      </c>
      <c r="L473" s="268" t="e">
        <f t="shared" si="138"/>
        <v>#DIV/0!</v>
      </c>
      <c r="M473" s="268" t="e">
        <f t="shared" si="130"/>
        <v>#DIV/0!</v>
      </c>
      <c r="N473" s="268" t="e">
        <f t="shared" si="131"/>
        <v>#DIV/0!</v>
      </c>
      <c r="O473" s="268" t="e">
        <f t="shared" si="132"/>
        <v>#DIV/0!</v>
      </c>
      <c r="P473" s="268" t="e">
        <f t="shared" si="123"/>
        <v>#DIV/0!</v>
      </c>
      <c r="Q473" s="268" t="e">
        <f t="shared" si="133"/>
        <v>#DIV/0!</v>
      </c>
      <c r="R473" s="268" t="e">
        <f t="shared" si="124"/>
        <v>#DIV/0!</v>
      </c>
      <c r="S473" s="268" t="e">
        <f t="shared" si="134"/>
        <v>#DIV/0!</v>
      </c>
      <c r="T473" s="268" t="e">
        <f t="shared" si="125"/>
        <v>#DIV/0!</v>
      </c>
      <c r="U473" s="268" t="e">
        <f t="shared" si="135"/>
        <v>#DIV/0!</v>
      </c>
      <c r="V473" s="269" t="e">
        <f t="shared" si="126"/>
        <v>#DIV/0!</v>
      </c>
      <c r="W473" s="270" t="e">
        <f t="shared" si="127"/>
        <v>#DIV/0!</v>
      </c>
      <c r="X473" s="270" t="e">
        <f t="shared" si="128"/>
        <v>#DIV/0!</v>
      </c>
      <c r="Y473" s="270" t="e">
        <f t="shared" si="136"/>
        <v>#DIV/0!</v>
      </c>
    </row>
    <row r="474" spans="1:25" ht="25.5" customHeight="1">
      <c r="A474" s="267">
        <v>365</v>
      </c>
      <c r="B474" s="212"/>
      <c r="C474" s="212"/>
      <c r="D474" s="268" t="e">
        <f>'2. Outdoor DSLAM'!H368</f>
        <v>#DIV/0!</v>
      </c>
      <c r="E474" s="268" t="e">
        <f>D474*'6. WEIGHT PER PRODUCT '!$C$11</f>
        <v>#DIV/0!</v>
      </c>
      <c r="F474" s="268" t="e">
        <f>D474*'6. WEIGHT PER PRODUCT '!$C$12</f>
        <v>#DIV/0!</v>
      </c>
      <c r="G474" s="268" t="e">
        <f>D474*'6. WEIGHT PER PRODUCT '!$C$13</f>
        <v>#DIV/0!</v>
      </c>
      <c r="H474" s="268" t="e">
        <f>D474*'6. WEIGHT PER PRODUCT '!$C$14</f>
        <v>#DIV/0!</v>
      </c>
      <c r="I474" s="268" t="e">
        <f>D474*'6. WEIGHT PER PRODUCT '!$C$15</f>
        <v>#DIV/0!</v>
      </c>
      <c r="J474" s="268" t="e">
        <f>D474*'6. WEIGHT PER PRODUCT '!$C$16</f>
        <v>#DIV/0!</v>
      </c>
      <c r="K474" s="268" t="e">
        <f>D474*'6. WEIGHT PER PRODUCT '!$C$17</f>
        <v>#DIV/0!</v>
      </c>
      <c r="L474" s="268" t="e">
        <f t="shared" si="138"/>
        <v>#DIV/0!</v>
      </c>
      <c r="M474" s="268" t="e">
        <f t="shared" si="130"/>
        <v>#DIV/0!</v>
      </c>
      <c r="N474" s="268" t="e">
        <f t="shared" si="131"/>
        <v>#DIV/0!</v>
      </c>
      <c r="O474" s="268" t="e">
        <f t="shared" si="132"/>
        <v>#DIV/0!</v>
      </c>
      <c r="P474" s="268" t="e">
        <f t="shared" si="123"/>
        <v>#DIV/0!</v>
      </c>
      <c r="Q474" s="268" t="e">
        <f t="shared" si="133"/>
        <v>#DIV/0!</v>
      </c>
      <c r="R474" s="268" t="e">
        <f t="shared" si="124"/>
        <v>#DIV/0!</v>
      </c>
      <c r="S474" s="268" t="e">
        <f t="shared" si="134"/>
        <v>#DIV/0!</v>
      </c>
      <c r="T474" s="268" t="e">
        <f t="shared" si="125"/>
        <v>#DIV/0!</v>
      </c>
      <c r="U474" s="268" t="e">
        <f t="shared" si="135"/>
        <v>#DIV/0!</v>
      </c>
      <c r="V474" s="269" t="e">
        <f t="shared" si="126"/>
        <v>#DIV/0!</v>
      </c>
      <c r="W474" s="270" t="e">
        <f t="shared" si="127"/>
        <v>#DIV/0!</v>
      </c>
      <c r="X474" s="270" t="e">
        <f t="shared" si="128"/>
        <v>#DIV/0!</v>
      </c>
      <c r="Y474" s="270" t="e">
        <f t="shared" si="136"/>
        <v>#DIV/0!</v>
      </c>
    </row>
    <row r="475" spans="1:25" ht="25.5" customHeight="1">
      <c r="A475" s="267">
        <v>366</v>
      </c>
      <c r="B475" s="212"/>
      <c r="C475" s="212"/>
      <c r="D475" s="268" t="e">
        <f>'2. Outdoor DSLAM'!H369</f>
        <v>#DIV/0!</v>
      </c>
      <c r="E475" s="268" t="e">
        <f>D475*'6. WEIGHT PER PRODUCT '!$C$11</f>
        <v>#DIV/0!</v>
      </c>
      <c r="F475" s="268" t="e">
        <f>D475*'6. WEIGHT PER PRODUCT '!$C$12</f>
        <v>#DIV/0!</v>
      </c>
      <c r="G475" s="268" t="e">
        <f>D475*'6. WEIGHT PER PRODUCT '!$C$13</f>
        <v>#DIV/0!</v>
      </c>
      <c r="H475" s="268" t="e">
        <f>D475*'6. WEIGHT PER PRODUCT '!$C$14</f>
        <v>#DIV/0!</v>
      </c>
      <c r="I475" s="268" t="e">
        <f>D475*'6. WEIGHT PER PRODUCT '!$C$15</f>
        <v>#DIV/0!</v>
      </c>
      <c r="J475" s="268" t="e">
        <f>D475*'6. WEIGHT PER PRODUCT '!$C$16</f>
        <v>#DIV/0!</v>
      </c>
      <c r="K475" s="268" t="e">
        <f>D475*'6. WEIGHT PER PRODUCT '!$C$17</f>
        <v>#DIV/0!</v>
      </c>
      <c r="L475" s="268" t="e">
        <f t="shared" si="138"/>
        <v>#DIV/0!</v>
      </c>
      <c r="M475" s="268" t="e">
        <f t="shared" si="130"/>
        <v>#DIV/0!</v>
      </c>
      <c r="N475" s="268" t="e">
        <f t="shared" si="131"/>
        <v>#DIV/0!</v>
      </c>
      <c r="O475" s="268" t="e">
        <f t="shared" si="132"/>
        <v>#DIV/0!</v>
      </c>
      <c r="P475" s="268" t="e">
        <f t="shared" si="123"/>
        <v>#DIV/0!</v>
      </c>
      <c r="Q475" s="268" t="e">
        <f t="shared" si="133"/>
        <v>#DIV/0!</v>
      </c>
      <c r="R475" s="268" t="e">
        <f t="shared" si="124"/>
        <v>#DIV/0!</v>
      </c>
      <c r="S475" s="268" t="e">
        <f t="shared" si="134"/>
        <v>#DIV/0!</v>
      </c>
      <c r="T475" s="268" t="e">
        <f t="shared" si="125"/>
        <v>#DIV/0!</v>
      </c>
      <c r="U475" s="268" t="e">
        <f t="shared" si="135"/>
        <v>#DIV/0!</v>
      </c>
      <c r="V475" s="269" t="e">
        <f t="shared" si="126"/>
        <v>#DIV/0!</v>
      </c>
      <c r="W475" s="270" t="e">
        <f t="shared" si="127"/>
        <v>#DIV/0!</v>
      </c>
      <c r="X475" s="270" t="e">
        <f t="shared" si="128"/>
        <v>#DIV/0!</v>
      </c>
      <c r="Y475" s="270" t="e">
        <f t="shared" si="136"/>
        <v>#DIV/0!</v>
      </c>
    </row>
    <row r="476" spans="1:25" ht="25.5" customHeight="1">
      <c r="A476" s="267">
        <v>367</v>
      </c>
      <c r="B476" s="212"/>
      <c r="C476" s="212"/>
      <c r="D476" s="268" t="e">
        <f>'2. Outdoor DSLAM'!H370</f>
        <v>#DIV/0!</v>
      </c>
      <c r="E476" s="268" t="e">
        <f>D476*'6. WEIGHT PER PRODUCT '!$C$11</f>
        <v>#DIV/0!</v>
      </c>
      <c r="F476" s="268" t="e">
        <f>D476*'6. WEIGHT PER PRODUCT '!$C$12</f>
        <v>#DIV/0!</v>
      </c>
      <c r="G476" s="268" t="e">
        <f>D476*'6. WEIGHT PER PRODUCT '!$C$13</f>
        <v>#DIV/0!</v>
      </c>
      <c r="H476" s="268" t="e">
        <f>D476*'6. WEIGHT PER PRODUCT '!$C$14</f>
        <v>#DIV/0!</v>
      </c>
      <c r="I476" s="268" t="e">
        <f>D476*'6. WEIGHT PER PRODUCT '!$C$15</f>
        <v>#DIV/0!</v>
      </c>
      <c r="J476" s="268" t="e">
        <f>D476*'6. WEIGHT PER PRODUCT '!$C$16</f>
        <v>#DIV/0!</v>
      </c>
      <c r="K476" s="268" t="e">
        <f>D476*'6. WEIGHT PER PRODUCT '!$C$17</f>
        <v>#DIV/0!</v>
      </c>
      <c r="L476" s="268" t="e">
        <f t="shared" si="138"/>
        <v>#DIV/0!</v>
      </c>
      <c r="M476" s="268" t="e">
        <f t="shared" si="130"/>
        <v>#DIV/0!</v>
      </c>
      <c r="N476" s="268" t="e">
        <f t="shared" si="131"/>
        <v>#DIV/0!</v>
      </c>
      <c r="O476" s="268" t="e">
        <f t="shared" si="132"/>
        <v>#DIV/0!</v>
      </c>
      <c r="P476" s="268" t="e">
        <f t="shared" si="123"/>
        <v>#DIV/0!</v>
      </c>
      <c r="Q476" s="268" t="e">
        <f t="shared" si="133"/>
        <v>#DIV/0!</v>
      </c>
      <c r="R476" s="268" t="e">
        <f t="shared" si="124"/>
        <v>#DIV/0!</v>
      </c>
      <c r="S476" s="268" t="e">
        <f t="shared" si="134"/>
        <v>#DIV/0!</v>
      </c>
      <c r="T476" s="268" t="e">
        <f t="shared" si="125"/>
        <v>#DIV/0!</v>
      </c>
      <c r="U476" s="268" t="e">
        <f t="shared" si="135"/>
        <v>#DIV/0!</v>
      </c>
      <c r="V476" s="269" t="e">
        <f t="shared" si="126"/>
        <v>#DIV/0!</v>
      </c>
      <c r="W476" s="270" t="e">
        <f t="shared" si="127"/>
        <v>#DIV/0!</v>
      </c>
      <c r="X476" s="270" t="e">
        <f t="shared" si="128"/>
        <v>#DIV/0!</v>
      </c>
      <c r="Y476" s="270" t="e">
        <f t="shared" si="136"/>
        <v>#DIV/0!</v>
      </c>
    </row>
    <row r="477" spans="1:25" ht="25.5" customHeight="1">
      <c r="A477" s="267">
        <v>368</v>
      </c>
      <c r="B477" s="212"/>
      <c r="C477" s="212"/>
      <c r="D477" s="268" t="e">
        <f>'2. Outdoor DSLAM'!H371</f>
        <v>#DIV/0!</v>
      </c>
      <c r="E477" s="268" t="e">
        <f>D477*'6. WEIGHT PER PRODUCT '!$C$11</f>
        <v>#DIV/0!</v>
      </c>
      <c r="F477" s="268" t="e">
        <f>D477*'6. WEIGHT PER PRODUCT '!$C$12</f>
        <v>#DIV/0!</v>
      </c>
      <c r="G477" s="268" t="e">
        <f>D477*'6. WEIGHT PER PRODUCT '!$C$13</f>
        <v>#DIV/0!</v>
      </c>
      <c r="H477" s="268" t="e">
        <f>D477*'6. WEIGHT PER PRODUCT '!$C$14</f>
        <v>#DIV/0!</v>
      </c>
      <c r="I477" s="268" t="e">
        <f>D477*'6. WEIGHT PER PRODUCT '!$C$15</f>
        <v>#DIV/0!</v>
      </c>
      <c r="J477" s="268" t="e">
        <f>D477*'6. WEIGHT PER PRODUCT '!$C$16</f>
        <v>#DIV/0!</v>
      </c>
      <c r="K477" s="268" t="e">
        <f>D477*'6. WEIGHT PER PRODUCT '!$C$17</f>
        <v>#DIV/0!</v>
      </c>
      <c r="L477" s="268" t="e">
        <f>((E477*512)+(F477*1024)+(G477*2048)+(H477*4096)+(I477*2048)+(J477*4096)+(K477*8192))/1000</f>
        <v>#DIV/0!</v>
      </c>
      <c r="M477" s="268" t="e">
        <f t="shared" si="130"/>
        <v>#DIV/0!</v>
      </c>
      <c r="N477" s="268" t="e">
        <f t="shared" si="131"/>
        <v>#DIV/0!</v>
      </c>
      <c r="O477" s="268" t="e">
        <f t="shared" si="132"/>
        <v>#DIV/0!</v>
      </c>
      <c r="P477" s="268" t="e">
        <f t="shared" si="123"/>
        <v>#DIV/0!</v>
      </c>
      <c r="Q477" s="268" t="e">
        <f t="shared" si="133"/>
        <v>#DIV/0!</v>
      </c>
      <c r="R477" s="268" t="e">
        <f t="shared" si="124"/>
        <v>#DIV/0!</v>
      </c>
      <c r="S477" s="268" t="e">
        <f t="shared" si="134"/>
        <v>#DIV/0!</v>
      </c>
      <c r="T477" s="268" t="e">
        <f t="shared" si="125"/>
        <v>#DIV/0!</v>
      </c>
      <c r="U477" s="268" t="e">
        <f t="shared" si="135"/>
        <v>#DIV/0!</v>
      </c>
      <c r="V477" s="269" t="e">
        <f t="shared" si="126"/>
        <v>#DIV/0!</v>
      </c>
      <c r="W477" s="270" t="e">
        <f t="shared" si="127"/>
        <v>#DIV/0!</v>
      </c>
      <c r="X477" s="270" t="e">
        <f t="shared" si="128"/>
        <v>#DIV/0!</v>
      </c>
      <c r="Y477" s="270" t="e">
        <f t="shared" si="136"/>
        <v>#DIV/0!</v>
      </c>
    </row>
    <row r="478" spans="1:25" ht="25.5" customHeight="1">
      <c r="A478" s="267">
        <v>369</v>
      </c>
      <c r="B478" s="212"/>
      <c r="C478" s="212"/>
      <c r="D478" s="268" t="e">
        <f>'2. Outdoor DSLAM'!H372</f>
        <v>#DIV/0!</v>
      </c>
      <c r="E478" s="268" t="e">
        <f>D478*'6. WEIGHT PER PRODUCT '!$C$11</f>
        <v>#DIV/0!</v>
      </c>
      <c r="F478" s="268" t="e">
        <f>D478*'6. WEIGHT PER PRODUCT '!$C$12</f>
        <v>#DIV/0!</v>
      </c>
      <c r="G478" s="268" t="e">
        <f>D478*'6. WEIGHT PER PRODUCT '!$C$13</f>
        <v>#DIV/0!</v>
      </c>
      <c r="H478" s="268" t="e">
        <f>D478*'6. WEIGHT PER PRODUCT '!$C$14</f>
        <v>#DIV/0!</v>
      </c>
      <c r="I478" s="268" t="e">
        <f>D478*'6. WEIGHT PER PRODUCT '!$C$15</f>
        <v>#DIV/0!</v>
      </c>
      <c r="J478" s="268" t="e">
        <f>D478*'6. WEIGHT PER PRODUCT '!$C$16</f>
        <v>#DIV/0!</v>
      </c>
      <c r="K478" s="268" t="e">
        <f>D478*'6. WEIGHT PER PRODUCT '!$C$17</f>
        <v>#DIV/0!</v>
      </c>
      <c r="L478" s="268" t="e">
        <f aca="true" t="shared" si="139" ref="L478:L492">((E478*512)+(F478*1024)+(G478*2048)+(H478*4096)+(I478*2048)+(J478*4096)+(K478*8192))/1000</f>
        <v>#DIV/0!</v>
      </c>
      <c r="M478" s="268" t="e">
        <f t="shared" si="130"/>
        <v>#DIV/0!</v>
      </c>
      <c r="N478" s="268" t="e">
        <f t="shared" si="131"/>
        <v>#DIV/0!</v>
      </c>
      <c r="O478" s="268" t="e">
        <f t="shared" si="132"/>
        <v>#DIV/0!</v>
      </c>
      <c r="P478" s="268" t="e">
        <f t="shared" si="123"/>
        <v>#DIV/0!</v>
      </c>
      <c r="Q478" s="268" t="e">
        <f t="shared" si="133"/>
        <v>#DIV/0!</v>
      </c>
      <c r="R478" s="268" t="e">
        <f t="shared" si="124"/>
        <v>#DIV/0!</v>
      </c>
      <c r="S478" s="268" t="e">
        <f t="shared" si="134"/>
        <v>#DIV/0!</v>
      </c>
      <c r="T478" s="268" t="e">
        <f t="shared" si="125"/>
        <v>#DIV/0!</v>
      </c>
      <c r="U478" s="268" t="e">
        <f t="shared" si="135"/>
        <v>#DIV/0!</v>
      </c>
      <c r="V478" s="269" t="e">
        <f t="shared" si="126"/>
        <v>#DIV/0!</v>
      </c>
      <c r="W478" s="270" t="e">
        <f t="shared" si="127"/>
        <v>#DIV/0!</v>
      </c>
      <c r="X478" s="270" t="e">
        <f t="shared" si="128"/>
        <v>#DIV/0!</v>
      </c>
      <c r="Y478" s="270" t="e">
        <f t="shared" si="136"/>
        <v>#DIV/0!</v>
      </c>
    </row>
    <row r="479" spans="1:25" ht="25.5" customHeight="1">
      <c r="A479" s="267">
        <v>370</v>
      </c>
      <c r="B479" s="212"/>
      <c r="C479" s="212"/>
      <c r="D479" s="268" t="e">
        <f>'2. Outdoor DSLAM'!H373</f>
        <v>#DIV/0!</v>
      </c>
      <c r="E479" s="268" t="e">
        <f>D479*'6. WEIGHT PER PRODUCT '!$C$11</f>
        <v>#DIV/0!</v>
      </c>
      <c r="F479" s="268" t="e">
        <f>D479*'6. WEIGHT PER PRODUCT '!$C$12</f>
        <v>#DIV/0!</v>
      </c>
      <c r="G479" s="268" t="e">
        <f>D479*'6. WEIGHT PER PRODUCT '!$C$13</f>
        <v>#DIV/0!</v>
      </c>
      <c r="H479" s="268" t="e">
        <f>D479*'6. WEIGHT PER PRODUCT '!$C$14</f>
        <v>#DIV/0!</v>
      </c>
      <c r="I479" s="268" t="e">
        <f>D479*'6. WEIGHT PER PRODUCT '!$C$15</f>
        <v>#DIV/0!</v>
      </c>
      <c r="J479" s="268" t="e">
        <f>D479*'6. WEIGHT PER PRODUCT '!$C$16</f>
        <v>#DIV/0!</v>
      </c>
      <c r="K479" s="268" t="e">
        <f>D479*'6. WEIGHT PER PRODUCT '!$C$17</f>
        <v>#DIV/0!</v>
      </c>
      <c r="L479" s="268" t="e">
        <f t="shared" si="139"/>
        <v>#DIV/0!</v>
      </c>
      <c r="M479" s="268" t="e">
        <f t="shared" si="130"/>
        <v>#DIV/0!</v>
      </c>
      <c r="N479" s="268" t="e">
        <f t="shared" si="131"/>
        <v>#DIV/0!</v>
      </c>
      <c r="O479" s="268" t="e">
        <f t="shared" si="132"/>
        <v>#DIV/0!</v>
      </c>
      <c r="P479" s="268" t="e">
        <f t="shared" si="123"/>
        <v>#DIV/0!</v>
      </c>
      <c r="Q479" s="268" t="e">
        <f t="shared" si="133"/>
        <v>#DIV/0!</v>
      </c>
      <c r="R479" s="268" t="e">
        <f t="shared" si="124"/>
        <v>#DIV/0!</v>
      </c>
      <c r="S479" s="268" t="e">
        <f t="shared" si="134"/>
        <v>#DIV/0!</v>
      </c>
      <c r="T479" s="268" t="e">
        <f t="shared" si="125"/>
        <v>#DIV/0!</v>
      </c>
      <c r="U479" s="268" t="e">
        <f t="shared" si="135"/>
        <v>#DIV/0!</v>
      </c>
      <c r="V479" s="269" t="e">
        <f t="shared" si="126"/>
        <v>#DIV/0!</v>
      </c>
      <c r="W479" s="270" t="e">
        <f t="shared" si="127"/>
        <v>#DIV/0!</v>
      </c>
      <c r="X479" s="270" t="e">
        <f t="shared" si="128"/>
        <v>#DIV/0!</v>
      </c>
      <c r="Y479" s="270" t="e">
        <f t="shared" si="136"/>
        <v>#DIV/0!</v>
      </c>
    </row>
    <row r="480" spans="1:25" ht="25.5" customHeight="1">
      <c r="A480" s="267">
        <v>371</v>
      </c>
      <c r="B480" s="212"/>
      <c r="C480" s="212"/>
      <c r="D480" s="268" t="e">
        <f>'2. Outdoor DSLAM'!H374</f>
        <v>#DIV/0!</v>
      </c>
      <c r="E480" s="268" t="e">
        <f>D480*'6. WEIGHT PER PRODUCT '!$C$11</f>
        <v>#DIV/0!</v>
      </c>
      <c r="F480" s="268" t="e">
        <f>D480*'6. WEIGHT PER PRODUCT '!$C$12</f>
        <v>#DIV/0!</v>
      </c>
      <c r="G480" s="268" t="e">
        <f>D480*'6. WEIGHT PER PRODUCT '!$C$13</f>
        <v>#DIV/0!</v>
      </c>
      <c r="H480" s="268" t="e">
        <f>D480*'6. WEIGHT PER PRODUCT '!$C$14</f>
        <v>#DIV/0!</v>
      </c>
      <c r="I480" s="268" t="e">
        <f>D480*'6. WEIGHT PER PRODUCT '!$C$15</f>
        <v>#DIV/0!</v>
      </c>
      <c r="J480" s="268" t="e">
        <f>D480*'6. WEIGHT PER PRODUCT '!$C$16</f>
        <v>#DIV/0!</v>
      </c>
      <c r="K480" s="268" t="e">
        <f>D480*'6. WEIGHT PER PRODUCT '!$C$17</f>
        <v>#DIV/0!</v>
      </c>
      <c r="L480" s="268" t="e">
        <f t="shared" si="139"/>
        <v>#DIV/0!</v>
      </c>
      <c r="M480" s="268" t="e">
        <f t="shared" si="130"/>
        <v>#DIV/0!</v>
      </c>
      <c r="N480" s="268" t="e">
        <f t="shared" si="131"/>
        <v>#DIV/0!</v>
      </c>
      <c r="O480" s="268" t="e">
        <f t="shared" si="132"/>
        <v>#DIV/0!</v>
      </c>
      <c r="P480" s="268" t="e">
        <f t="shared" si="123"/>
        <v>#DIV/0!</v>
      </c>
      <c r="Q480" s="268" t="e">
        <f t="shared" si="133"/>
        <v>#DIV/0!</v>
      </c>
      <c r="R480" s="268" t="e">
        <f t="shared" si="124"/>
        <v>#DIV/0!</v>
      </c>
      <c r="S480" s="268" t="e">
        <f t="shared" si="134"/>
        <v>#DIV/0!</v>
      </c>
      <c r="T480" s="268" t="e">
        <f t="shared" si="125"/>
        <v>#DIV/0!</v>
      </c>
      <c r="U480" s="268" t="e">
        <f t="shared" si="135"/>
        <v>#DIV/0!</v>
      </c>
      <c r="V480" s="269" t="e">
        <f t="shared" si="126"/>
        <v>#DIV/0!</v>
      </c>
      <c r="W480" s="270" t="e">
        <f t="shared" si="127"/>
        <v>#DIV/0!</v>
      </c>
      <c r="X480" s="270" t="e">
        <f t="shared" si="128"/>
        <v>#DIV/0!</v>
      </c>
      <c r="Y480" s="270" t="e">
        <f t="shared" si="136"/>
        <v>#DIV/0!</v>
      </c>
    </row>
    <row r="481" spans="1:25" ht="25.5" customHeight="1">
      <c r="A481" s="267">
        <v>372</v>
      </c>
      <c r="B481" s="212"/>
      <c r="C481" s="212"/>
      <c r="D481" s="268" t="e">
        <f>'2. Outdoor DSLAM'!H375</f>
        <v>#DIV/0!</v>
      </c>
      <c r="E481" s="268" t="e">
        <f>D481*'6. WEIGHT PER PRODUCT '!$C$11</f>
        <v>#DIV/0!</v>
      </c>
      <c r="F481" s="268" t="e">
        <f>D481*'6. WEIGHT PER PRODUCT '!$C$12</f>
        <v>#DIV/0!</v>
      </c>
      <c r="G481" s="268" t="e">
        <f>D481*'6. WEIGHT PER PRODUCT '!$C$13</f>
        <v>#DIV/0!</v>
      </c>
      <c r="H481" s="268" t="e">
        <f>D481*'6. WEIGHT PER PRODUCT '!$C$14</f>
        <v>#DIV/0!</v>
      </c>
      <c r="I481" s="268" t="e">
        <f>D481*'6. WEIGHT PER PRODUCT '!$C$15</f>
        <v>#DIV/0!</v>
      </c>
      <c r="J481" s="268" t="e">
        <f>D481*'6. WEIGHT PER PRODUCT '!$C$16</f>
        <v>#DIV/0!</v>
      </c>
      <c r="K481" s="268" t="e">
        <f>D481*'6. WEIGHT PER PRODUCT '!$C$17</f>
        <v>#DIV/0!</v>
      </c>
      <c r="L481" s="268" t="e">
        <f t="shared" si="139"/>
        <v>#DIV/0!</v>
      </c>
      <c r="M481" s="268" t="e">
        <f t="shared" si="130"/>
        <v>#DIV/0!</v>
      </c>
      <c r="N481" s="268" t="e">
        <f t="shared" si="131"/>
        <v>#DIV/0!</v>
      </c>
      <c r="O481" s="268" t="e">
        <f t="shared" si="132"/>
        <v>#DIV/0!</v>
      </c>
      <c r="P481" s="268" t="e">
        <f t="shared" si="123"/>
        <v>#DIV/0!</v>
      </c>
      <c r="Q481" s="268" t="e">
        <f t="shared" si="133"/>
        <v>#DIV/0!</v>
      </c>
      <c r="R481" s="268" t="e">
        <f t="shared" si="124"/>
        <v>#DIV/0!</v>
      </c>
      <c r="S481" s="268" t="e">
        <f t="shared" si="134"/>
        <v>#DIV/0!</v>
      </c>
      <c r="T481" s="268" t="e">
        <f t="shared" si="125"/>
        <v>#DIV/0!</v>
      </c>
      <c r="U481" s="268" t="e">
        <f t="shared" si="135"/>
        <v>#DIV/0!</v>
      </c>
      <c r="V481" s="269" t="e">
        <f t="shared" si="126"/>
        <v>#DIV/0!</v>
      </c>
      <c r="W481" s="270" t="e">
        <f t="shared" si="127"/>
        <v>#DIV/0!</v>
      </c>
      <c r="X481" s="270" t="e">
        <f t="shared" si="128"/>
        <v>#DIV/0!</v>
      </c>
      <c r="Y481" s="270" t="e">
        <f t="shared" si="136"/>
        <v>#DIV/0!</v>
      </c>
    </row>
    <row r="482" spans="1:25" ht="25.5" customHeight="1">
      <c r="A482" s="267">
        <v>373</v>
      </c>
      <c r="B482" s="212"/>
      <c r="C482" s="212"/>
      <c r="D482" s="268" t="e">
        <f>'2. Outdoor DSLAM'!H376</f>
        <v>#DIV/0!</v>
      </c>
      <c r="E482" s="268" t="e">
        <f>D482*'6. WEIGHT PER PRODUCT '!$C$11</f>
        <v>#DIV/0!</v>
      </c>
      <c r="F482" s="268" t="e">
        <f>D482*'6. WEIGHT PER PRODUCT '!$C$12</f>
        <v>#DIV/0!</v>
      </c>
      <c r="G482" s="268" t="e">
        <f>D482*'6. WEIGHT PER PRODUCT '!$C$13</f>
        <v>#DIV/0!</v>
      </c>
      <c r="H482" s="268" t="e">
        <f>D482*'6. WEIGHT PER PRODUCT '!$C$14</f>
        <v>#DIV/0!</v>
      </c>
      <c r="I482" s="268" t="e">
        <f>D482*'6. WEIGHT PER PRODUCT '!$C$15</f>
        <v>#DIV/0!</v>
      </c>
      <c r="J482" s="268" t="e">
        <f>D482*'6. WEIGHT PER PRODUCT '!$C$16</f>
        <v>#DIV/0!</v>
      </c>
      <c r="K482" s="268" t="e">
        <f>D482*'6. WEIGHT PER PRODUCT '!$C$17</f>
        <v>#DIV/0!</v>
      </c>
      <c r="L482" s="268" t="e">
        <f t="shared" si="139"/>
        <v>#DIV/0!</v>
      </c>
      <c r="M482" s="268" t="e">
        <f t="shared" si="130"/>
        <v>#DIV/0!</v>
      </c>
      <c r="N482" s="268" t="e">
        <f t="shared" si="131"/>
        <v>#DIV/0!</v>
      </c>
      <c r="O482" s="268" t="e">
        <f t="shared" si="132"/>
        <v>#DIV/0!</v>
      </c>
      <c r="P482" s="268" t="e">
        <f t="shared" si="123"/>
        <v>#DIV/0!</v>
      </c>
      <c r="Q482" s="268" t="e">
        <f t="shared" si="133"/>
        <v>#DIV/0!</v>
      </c>
      <c r="R482" s="268" t="e">
        <f t="shared" si="124"/>
        <v>#DIV/0!</v>
      </c>
      <c r="S482" s="268" t="e">
        <f t="shared" si="134"/>
        <v>#DIV/0!</v>
      </c>
      <c r="T482" s="268" t="e">
        <f t="shared" si="125"/>
        <v>#DIV/0!</v>
      </c>
      <c r="U482" s="268" t="e">
        <f t="shared" si="135"/>
        <v>#DIV/0!</v>
      </c>
      <c r="V482" s="269" t="e">
        <f t="shared" si="126"/>
        <v>#DIV/0!</v>
      </c>
      <c r="W482" s="270" t="e">
        <f t="shared" si="127"/>
        <v>#DIV/0!</v>
      </c>
      <c r="X482" s="270" t="e">
        <f t="shared" si="128"/>
        <v>#DIV/0!</v>
      </c>
      <c r="Y482" s="270" t="e">
        <f t="shared" si="136"/>
        <v>#DIV/0!</v>
      </c>
    </row>
    <row r="483" spans="1:25" ht="25.5" customHeight="1">
      <c r="A483" s="267">
        <v>374</v>
      </c>
      <c r="B483" s="212"/>
      <c r="C483" s="212"/>
      <c r="D483" s="268" t="e">
        <f>'2. Outdoor DSLAM'!H377</f>
        <v>#DIV/0!</v>
      </c>
      <c r="E483" s="268" t="e">
        <f>D483*'6. WEIGHT PER PRODUCT '!$C$11</f>
        <v>#DIV/0!</v>
      </c>
      <c r="F483" s="268" t="e">
        <f>D483*'6. WEIGHT PER PRODUCT '!$C$12</f>
        <v>#DIV/0!</v>
      </c>
      <c r="G483" s="268" t="e">
        <f>D483*'6. WEIGHT PER PRODUCT '!$C$13</f>
        <v>#DIV/0!</v>
      </c>
      <c r="H483" s="268" t="e">
        <f>D483*'6. WEIGHT PER PRODUCT '!$C$14</f>
        <v>#DIV/0!</v>
      </c>
      <c r="I483" s="268" t="e">
        <f>D483*'6. WEIGHT PER PRODUCT '!$C$15</f>
        <v>#DIV/0!</v>
      </c>
      <c r="J483" s="268" t="e">
        <f>D483*'6. WEIGHT PER PRODUCT '!$C$16</f>
        <v>#DIV/0!</v>
      </c>
      <c r="K483" s="268" t="e">
        <f>D483*'6. WEIGHT PER PRODUCT '!$C$17</f>
        <v>#DIV/0!</v>
      </c>
      <c r="L483" s="268" t="e">
        <f t="shared" si="139"/>
        <v>#DIV/0!</v>
      </c>
      <c r="M483" s="268" t="e">
        <f t="shared" si="130"/>
        <v>#DIV/0!</v>
      </c>
      <c r="N483" s="268" t="e">
        <f t="shared" si="131"/>
        <v>#DIV/0!</v>
      </c>
      <c r="O483" s="268" t="e">
        <f t="shared" si="132"/>
        <v>#DIV/0!</v>
      </c>
      <c r="P483" s="268" t="e">
        <f t="shared" si="123"/>
        <v>#DIV/0!</v>
      </c>
      <c r="Q483" s="268" t="e">
        <f t="shared" si="133"/>
        <v>#DIV/0!</v>
      </c>
      <c r="R483" s="268" t="e">
        <f t="shared" si="124"/>
        <v>#DIV/0!</v>
      </c>
      <c r="S483" s="268" t="e">
        <f t="shared" si="134"/>
        <v>#DIV/0!</v>
      </c>
      <c r="T483" s="268" t="e">
        <f t="shared" si="125"/>
        <v>#DIV/0!</v>
      </c>
      <c r="U483" s="268" t="e">
        <f t="shared" si="135"/>
        <v>#DIV/0!</v>
      </c>
      <c r="V483" s="269" t="e">
        <f t="shared" si="126"/>
        <v>#DIV/0!</v>
      </c>
      <c r="W483" s="270" t="e">
        <f t="shared" si="127"/>
        <v>#DIV/0!</v>
      </c>
      <c r="X483" s="270" t="e">
        <f t="shared" si="128"/>
        <v>#DIV/0!</v>
      </c>
      <c r="Y483" s="270" t="e">
        <f t="shared" si="136"/>
        <v>#DIV/0!</v>
      </c>
    </row>
    <row r="484" spans="1:25" ht="25.5" customHeight="1">
      <c r="A484" s="267">
        <v>375</v>
      </c>
      <c r="B484" s="212"/>
      <c r="C484" s="212"/>
      <c r="D484" s="268" t="e">
        <f>'2. Outdoor DSLAM'!H378</f>
        <v>#DIV/0!</v>
      </c>
      <c r="E484" s="268" t="e">
        <f>D484*'6. WEIGHT PER PRODUCT '!$C$11</f>
        <v>#DIV/0!</v>
      </c>
      <c r="F484" s="268" t="e">
        <f>D484*'6. WEIGHT PER PRODUCT '!$C$12</f>
        <v>#DIV/0!</v>
      </c>
      <c r="G484" s="268" t="e">
        <f>D484*'6. WEIGHT PER PRODUCT '!$C$13</f>
        <v>#DIV/0!</v>
      </c>
      <c r="H484" s="268" t="e">
        <f>D484*'6. WEIGHT PER PRODUCT '!$C$14</f>
        <v>#DIV/0!</v>
      </c>
      <c r="I484" s="268" t="e">
        <f>D484*'6. WEIGHT PER PRODUCT '!$C$15</f>
        <v>#DIV/0!</v>
      </c>
      <c r="J484" s="268" t="e">
        <f>D484*'6. WEIGHT PER PRODUCT '!$C$16</f>
        <v>#DIV/0!</v>
      </c>
      <c r="K484" s="268" t="e">
        <f>D484*'6. WEIGHT PER PRODUCT '!$C$17</f>
        <v>#DIV/0!</v>
      </c>
      <c r="L484" s="268" t="e">
        <f t="shared" si="139"/>
        <v>#DIV/0!</v>
      </c>
      <c r="M484" s="268" t="e">
        <f t="shared" si="130"/>
        <v>#DIV/0!</v>
      </c>
      <c r="N484" s="268" t="e">
        <f t="shared" si="131"/>
        <v>#DIV/0!</v>
      </c>
      <c r="O484" s="268" t="e">
        <f t="shared" si="132"/>
        <v>#DIV/0!</v>
      </c>
      <c r="P484" s="268" t="e">
        <f t="shared" si="123"/>
        <v>#DIV/0!</v>
      </c>
      <c r="Q484" s="268" t="e">
        <f t="shared" si="133"/>
        <v>#DIV/0!</v>
      </c>
      <c r="R484" s="268" t="e">
        <f t="shared" si="124"/>
        <v>#DIV/0!</v>
      </c>
      <c r="S484" s="268" t="e">
        <f t="shared" si="134"/>
        <v>#DIV/0!</v>
      </c>
      <c r="T484" s="268" t="e">
        <f t="shared" si="125"/>
        <v>#DIV/0!</v>
      </c>
      <c r="U484" s="268" t="e">
        <f t="shared" si="135"/>
        <v>#DIV/0!</v>
      </c>
      <c r="V484" s="269" t="e">
        <f t="shared" si="126"/>
        <v>#DIV/0!</v>
      </c>
      <c r="W484" s="270" t="e">
        <f t="shared" si="127"/>
        <v>#DIV/0!</v>
      </c>
      <c r="X484" s="270" t="e">
        <f t="shared" si="128"/>
        <v>#DIV/0!</v>
      </c>
      <c r="Y484" s="270" t="e">
        <f t="shared" si="136"/>
        <v>#DIV/0!</v>
      </c>
    </row>
    <row r="485" spans="1:25" ht="25.5" customHeight="1">
      <c r="A485" s="267">
        <v>376</v>
      </c>
      <c r="B485" s="212"/>
      <c r="C485" s="212"/>
      <c r="D485" s="268" t="e">
        <f>'2. Outdoor DSLAM'!H379</f>
        <v>#DIV/0!</v>
      </c>
      <c r="E485" s="268" t="e">
        <f>D485*'6. WEIGHT PER PRODUCT '!$C$11</f>
        <v>#DIV/0!</v>
      </c>
      <c r="F485" s="268" t="e">
        <f>D485*'6. WEIGHT PER PRODUCT '!$C$12</f>
        <v>#DIV/0!</v>
      </c>
      <c r="G485" s="268" t="e">
        <f>D485*'6. WEIGHT PER PRODUCT '!$C$13</f>
        <v>#DIV/0!</v>
      </c>
      <c r="H485" s="268" t="e">
        <f>D485*'6. WEIGHT PER PRODUCT '!$C$14</f>
        <v>#DIV/0!</v>
      </c>
      <c r="I485" s="268" t="e">
        <f>D485*'6. WEIGHT PER PRODUCT '!$C$15</f>
        <v>#DIV/0!</v>
      </c>
      <c r="J485" s="268" t="e">
        <f>D485*'6. WEIGHT PER PRODUCT '!$C$16</f>
        <v>#DIV/0!</v>
      </c>
      <c r="K485" s="268" t="e">
        <f>D485*'6. WEIGHT PER PRODUCT '!$C$17</f>
        <v>#DIV/0!</v>
      </c>
      <c r="L485" s="268" t="e">
        <f t="shared" si="139"/>
        <v>#DIV/0!</v>
      </c>
      <c r="M485" s="268" t="e">
        <f t="shared" si="130"/>
        <v>#DIV/0!</v>
      </c>
      <c r="N485" s="268" t="e">
        <f t="shared" si="131"/>
        <v>#DIV/0!</v>
      </c>
      <c r="O485" s="268" t="e">
        <f t="shared" si="132"/>
        <v>#DIV/0!</v>
      </c>
      <c r="P485" s="268" t="e">
        <f t="shared" si="123"/>
        <v>#DIV/0!</v>
      </c>
      <c r="Q485" s="268" t="e">
        <f t="shared" si="133"/>
        <v>#DIV/0!</v>
      </c>
      <c r="R485" s="268" t="e">
        <f t="shared" si="124"/>
        <v>#DIV/0!</v>
      </c>
      <c r="S485" s="268" t="e">
        <f t="shared" si="134"/>
        <v>#DIV/0!</v>
      </c>
      <c r="T485" s="268" t="e">
        <f t="shared" si="125"/>
        <v>#DIV/0!</v>
      </c>
      <c r="U485" s="268" t="e">
        <f t="shared" si="135"/>
        <v>#DIV/0!</v>
      </c>
      <c r="V485" s="269" t="e">
        <f t="shared" si="126"/>
        <v>#DIV/0!</v>
      </c>
      <c r="W485" s="270" t="e">
        <f t="shared" si="127"/>
        <v>#DIV/0!</v>
      </c>
      <c r="X485" s="270" t="e">
        <f t="shared" si="128"/>
        <v>#DIV/0!</v>
      </c>
      <c r="Y485" s="270" t="e">
        <f t="shared" si="136"/>
        <v>#DIV/0!</v>
      </c>
    </row>
    <row r="486" spans="1:25" ht="25.5" customHeight="1">
      <c r="A486" s="267">
        <v>377</v>
      </c>
      <c r="B486" s="212"/>
      <c r="C486" s="212"/>
      <c r="D486" s="268" t="e">
        <f>'2. Outdoor DSLAM'!H380</f>
        <v>#DIV/0!</v>
      </c>
      <c r="E486" s="268" t="e">
        <f>D486*'6. WEIGHT PER PRODUCT '!$C$11</f>
        <v>#DIV/0!</v>
      </c>
      <c r="F486" s="268" t="e">
        <f>D486*'6. WEIGHT PER PRODUCT '!$C$12</f>
        <v>#DIV/0!</v>
      </c>
      <c r="G486" s="268" t="e">
        <f>D486*'6. WEIGHT PER PRODUCT '!$C$13</f>
        <v>#DIV/0!</v>
      </c>
      <c r="H486" s="268" t="e">
        <f>D486*'6. WEIGHT PER PRODUCT '!$C$14</f>
        <v>#DIV/0!</v>
      </c>
      <c r="I486" s="268" t="e">
        <f>D486*'6. WEIGHT PER PRODUCT '!$C$15</f>
        <v>#DIV/0!</v>
      </c>
      <c r="J486" s="268" t="e">
        <f>D486*'6. WEIGHT PER PRODUCT '!$C$16</f>
        <v>#DIV/0!</v>
      </c>
      <c r="K486" s="268" t="e">
        <f>D486*'6. WEIGHT PER PRODUCT '!$C$17</f>
        <v>#DIV/0!</v>
      </c>
      <c r="L486" s="268" t="e">
        <f t="shared" si="139"/>
        <v>#DIV/0!</v>
      </c>
      <c r="M486" s="268" t="e">
        <f t="shared" si="130"/>
        <v>#DIV/0!</v>
      </c>
      <c r="N486" s="268" t="e">
        <f t="shared" si="131"/>
        <v>#DIV/0!</v>
      </c>
      <c r="O486" s="268" t="e">
        <f t="shared" si="132"/>
        <v>#DIV/0!</v>
      </c>
      <c r="P486" s="268" t="e">
        <f t="shared" si="123"/>
        <v>#DIV/0!</v>
      </c>
      <c r="Q486" s="268" t="e">
        <f t="shared" si="133"/>
        <v>#DIV/0!</v>
      </c>
      <c r="R486" s="268" t="e">
        <f t="shared" si="124"/>
        <v>#DIV/0!</v>
      </c>
      <c r="S486" s="268" t="e">
        <f t="shared" si="134"/>
        <v>#DIV/0!</v>
      </c>
      <c r="T486" s="268" t="e">
        <f t="shared" si="125"/>
        <v>#DIV/0!</v>
      </c>
      <c r="U486" s="268" t="e">
        <f t="shared" si="135"/>
        <v>#DIV/0!</v>
      </c>
      <c r="V486" s="269" t="e">
        <f t="shared" si="126"/>
        <v>#DIV/0!</v>
      </c>
      <c r="W486" s="270" t="e">
        <f t="shared" si="127"/>
        <v>#DIV/0!</v>
      </c>
      <c r="X486" s="270" t="e">
        <f t="shared" si="128"/>
        <v>#DIV/0!</v>
      </c>
      <c r="Y486" s="270" t="e">
        <f t="shared" si="136"/>
        <v>#DIV/0!</v>
      </c>
    </row>
    <row r="487" spans="1:25" ht="25.5" customHeight="1">
      <c r="A487" s="267">
        <v>378</v>
      </c>
      <c r="B487" s="212"/>
      <c r="C487" s="212"/>
      <c r="D487" s="268" t="e">
        <f>'2. Outdoor DSLAM'!H381</f>
        <v>#DIV/0!</v>
      </c>
      <c r="E487" s="268" t="e">
        <f>D487*'6. WEIGHT PER PRODUCT '!$C$11</f>
        <v>#DIV/0!</v>
      </c>
      <c r="F487" s="268" t="e">
        <f>D487*'6. WEIGHT PER PRODUCT '!$C$12</f>
        <v>#DIV/0!</v>
      </c>
      <c r="G487" s="268" t="e">
        <f>D487*'6. WEIGHT PER PRODUCT '!$C$13</f>
        <v>#DIV/0!</v>
      </c>
      <c r="H487" s="268" t="e">
        <f>D487*'6. WEIGHT PER PRODUCT '!$C$14</f>
        <v>#DIV/0!</v>
      </c>
      <c r="I487" s="268" t="e">
        <f>D487*'6. WEIGHT PER PRODUCT '!$C$15</f>
        <v>#DIV/0!</v>
      </c>
      <c r="J487" s="268" t="e">
        <f>D487*'6. WEIGHT PER PRODUCT '!$C$16</f>
        <v>#DIV/0!</v>
      </c>
      <c r="K487" s="268" t="e">
        <f>D487*'6. WEIGHT PER PRODUCT '!$C$17</f>
        <v>#DIV/0!</v>
      </c>
      <c r="L487" s="268" t="e">
        <f t="shared" si="139"/>
        <v>#DIV/0!</v>
      </c>
      <c r="M487" s="268" t="e">
        <f t="shared" si="130"/>
        <v>#DIV/0!</v>
      </c>
      <c r="N487" s="268" t="e">
        <f t="shared" si="131"/>
        <v>#DIV/0!</v>
      </c>
      <c r="O487" s="268" t="e">
        <f t="shared" si="132"/>
        <v>#DIV/0!</v>
      </c>
      <c r="P487" s="268" t="e">
        <f t="shared" si="123"/>
        <v>#DIV/0!</v>
      </c>
      <c r="Q487" s="268" t="e">
        <f t="shared" si="133"/>
        <v>#DIV/0!</v>
      </c>
      <c r="R487" s="268" t="e">
        <f t="shared" si="124"/>
        <v>#DIV/0!</v>
      </c>
      <c r="S487" s="268" t="e">
        <f t="shared" si="134"/>
        <v>#DIV/0!</v>
      </c>
      <c r="T487" s="268" t="e">
        <f t="shared" si="125"/>
        <v>#DIV/0!</v>
      </c>
      <c r="U487" s="268" t="e">
        <f t="shared" si="135"/>
        <v>#DIV/0!</v>
      </c>
      <c r="V487" s="269" t="e">
        <f t="shared" si="126"/>
        <v>#DIV/0!</v>
      </c>
      <c r="W487" s="270" t="e">
        <f t="shared" si="127"/>
        <v>#DIV/0!</v>
      </c>
      <c r="X487" s="270" t="e">
        <f t="shared" si="128"/>
        <v>#DIV/0!</v>
      </c>
      <c r="Y487" s="270" t="e">
        <f t="shared" si="136"/>
        <v>#DIV/0!</v>
      </c>
    </row>
    <row r="488" spans="1:25" ht="25.5" customHeight="1">
      <c r="A488" s="267">
        <v>379</v>
      </c>
      <c r="B488" s="212"/>
      <c r="C488" s="212"/>
      <c r="D488" s="268" t="e">
        <f>'2. Outdoor DSLAM'!H382</f>
        <v>#DIV/0!</v>
      </c>
      <c r="E488" s="268" t="e">
        <f>D488*'6. WEIGHT PER PRODUCT '!$C$11</f>
        <v>#DIV/0!</v>
      </c>
      <c r="F488" s="268" t="e">
        <f>D488*'6. WEIGHT PER PRODUCT '!$C$12</f>
        <v>#DIV/0!</v>
      </c>
      <c r="G488" s="268" t="e">
        <f>D488*'6. WEIGHT PER PRODUCT '!$C$13</f>
        <v>#DIV/0!</v>
      </c>
      <c r="H488" s="268" t="e">
        <f>D488*'6. WEIGHT PER PRODUCT '!$C$14</f>
        <v>#DIV/0!</v>
      </c>
      <c r="I488" s="268" t="e">
        <f>D488*'6. WEIGHT PER PRODUCT '!$C$15</f>
        <v>#DIV/0!</v>
      </c>
      <c r="J488" s="268" t="e">
        <f>D488*'6. WEIGHT PER PRODUCT '!$C$16</f>
        <v>#DIV/0!</v>
      </c>
      <c r="K488" s="268" t="e">
        <f>D488*'6. WEIGHT PER PRODUCT '!$C$17</f>
        <v>#DIV/0!</v>
      </c>
      <c r="L488" s="268" t="e">
        <f t="shared" si="139"/>
        <v>#DIV/0!</v>
      </c>
      <c r="M488" s="268" t="e">
        <f t="shared" si="130"/>
        <v>#DIV/0!</v>
      </c>
      <c r="N488" s="268" t="e">
        <f t="shared" si="131"/>
        <v>#DIV/0!</v>
      </c>
      <c r="O488" s="268" t="e">
        <f t="shared" si="132"/>
        <v>#DIV/0!</v>
      </c>
      <c r="P488" s="268" t="e">
        <f t="shared" si="123"/>
        <v>#DIV/0!</v>
      </c>
      <c r="Q488" s="268" t="e">
        <f t="shared" si="133"/>
        <v>#DIV/0!</v>
      </c>
      <c r="R488" s="268" t="e">
        <f t="shared" si="124"/>
        <v>#DIV/0!</v>
      </c>
      <c r="S488" s="268" t="e">
        <f t="shared" si="134"/>
        <v>#DIV/0!</v>
      </c>
      <c r="T488" s="268" t="e">
        <f t="shared" si="125"/>
        <v>#DIV/0!</v>
      </c>
      <c r="U488" s="268" t="e">
        <f t="shared" si="135"/>
        <v>#DIV/0!</v>
      </c>
      <c r="V488" s="269" t="e">
        <f t="shared" si="126"/>
        <v>#DIV/0!</v>
      </c>
      <c r="W488" s="270" t="e">
        <f t="shared" si="127"/>
        <v>#DIV/0!</v>
      </c>
      <c r="X488" s="270" t="e">
        <f t="shared" si="128"/>
        <v>#DIV/0!</v>
      </c>
      <c r="Y488" s="270" t="e">
        <f t="shared" si="136"/>
        <v>#DIV/0!</v>
      </c>
    </row>
    <row r="489" spans="1:25" ht="25.5" customHeight="1">
      <c r="A489" s="267">
        <v>380</v>
      </c>
      <c r="B489" s="212"/>
      <c r="C489" s="212"/>
      <c r="D489" s="268" t="e">
        <f>'2. Outdoor DSLAM'!H383</f>
        <v>#DIV/0!</v>
      </c>
      <c r="E489" s="268" t="e">
        <f>D489*'6. WEIGHT PER PRODUCT '!$C$11</f>
        <v>#DIV/0!</v>
      </c>
      <c r="F489" s="268" t="e">
        <f>D489*'6. WEIGHT PER PRODUCT '!$C$12</f>
        <v>#DIV/0!</v>
      </c>
      <c r="G489" s="268" t="e">
        <f>D489*'6. WEIGHT PER PRODUCT '!$C$13</f>
        <v>#DIV/0!</v>
      </c>
      <c r="H489" s="268" t="e">
        <f>D489*'6. WEIGHT PER PRODUCT '!$C$14</f>
        <v>#DIV/0!</v>
      </c>
      <c r="I489" s="268" t="e">
        <f>D489*'6. WEIGHT PER PRODUCT '!$C$15</f>
        <v>#DIV/0!</v>
      </c>
      <c r="J489" s="268" t="e">
        <f>D489*'6. WEIGHT PER PRODUCT '!$C$16</f>
        <v>#DIV/0!</v>
      </c>
      <c r="K489" s="268" t="e">
        <f>D489*'6. WEIGHT PER PRODUCT '!$C$17</f>
        <v>#DIV/0!</v>
      </c>
      <c r="L489" s="268" t="e">
        <f t="shared" si="139"/>
        <v>#DIV/0!</v>
      </c>
      <c r="M489" s="268" t="e">
        <f t="shared" si="130"/>
        <v>#DIV/0!</v>
      </c>
      <c r="N489" s="268" t="e">
        <f t="shared" si="131"/>
        <v>#DIV/0!</v>
      </c>
      <c r="O489" s="268" t="e">
        <f t="shared" si="132"/>
        <v>#DIV/0!</v>
      </c>
      <c r="P489" s="268" t="e">
        <f t="shared" si="123"/>
        <v>#DIV/0!</v>
      </c>
      <c r="Q489" s="268" t="e">
        <f t="shared" si="133"/>
        <v>#DIV/0!</v>
      </c>
      <c r="R489" s="268" t="e">
        <f t="shared" si="124"/>
        <v>#DIV/0!</v>
      </c>
      <c r="S489" s="268" t="e">
        <f t="shared" si="134"/>
        <v>#DIV/0!</v>
      </c>
      <c r="T489" s="268" t="e">
        <f t="shared" si="125"/>
        <v>#DIV/0!</v>
      </c>
      <c r="U489" s="268" t="e">
        <f t="shared" si="135"/>
        <v>#DIV/0!</v>
      </c>
      <c r="V489" s="269" t="e">
        <f t="shared" si="126"/>
        <v>#DIV/0!</v>
      </c>
      <c r="W489" s="270" t="e">
        <f t="shared" si="127"/>
        <v>#DIV/0!</v>
      </c>
      <c r="X489" s="270" t="e">
        <f t="shared" si="128"/>
        <v>#DIV/0!</v>
      </c>
      <c r="Y489" s="270" t="e">
        <f t="shared" si="136"/>
        <v>#DIV/0!</v>
      </c>
    </row>
    <row r="490" spans="1:25" ht="25.5" customHeight="1">
      <c r="A490" s="267">
        <v>381</v>
      </c>
      <c r="B490" s="212"/>
      <c r="C490" s="212"/>
      <c r="D490" s="268" t="e">
        <f>'2. Outdoor DSLAM'!H384</f>
        <v>#DIV/0!</v>
      </c>
      <c r="E490" s="268" t="e">
        <f>D490*'6. WEIGHT PER PRODUCT '!$C$11</f>
        <v>#DIV/0!</v>
      </c>
      <c r="F490" s="268" t="e">
        <f>D490*'6. WEIGHT PER PRODUCT '!$C$12</f>
        <v>#DIV/0!</v>
      </c>
      <c r="G490" s="268" t="e">
        <f>D490*'6. WEIGHT PER PRODUCT '!$C$13</f>
        <v>#DIV/0!</v>
      </c>
      <c r="H490" s="268" t="e">
        <f>D490*'6. WEIGHT PER PRODUCT '!$C$14</f>
        <v>#DIV/0!</v>
      </c>
      <c r="I490" s="268" t="e">
        <f>D490*'6. WEIGHT PER PRODUCT '!$C$15</f>
        <v>#DIV/0!</v>
      </c>
      <c r="J490" s="268" t="e">
        <f>D490*'6. WEIGHT PER PRODUCT '!$C$16</f>
        <v>#DIV/0!</v>
      </c>
      <c r="K490" s="268" t="e">
        <f>D490*'6. WEIGHT PER PRODUCT '!$C$17</f>
        <v>#DIV/0!</v>
      </c>
      <c r="L490" s="268" t="e">
        <f t="shared" si="139"/>
        <v>#DIV/0!</v>
      </c>
      <c r="M490" s="268" t="e">
        <f t="shared" si="130"/>
        <v>#DIV/0!</v>
      </c>
      <c r="N490" s="268" t="e">
        <f t="shared" si="131"/>
        <v>#DIV/0!</v>
      </c>
      <c r="O490" s="268" t="e">
        <f t="shared" si="132"/>
        <v>#DIV/0!</v>
      </c>
      <c r="P490" s="268" t="e">
        <f t="shared" si="123"/>
        <v>#DIV/0!</v>
      </c>
      <c r="Q490" s="268" t="e">
        <f t="shared" si="133"/>
        <v>#DIV/0!</v>
      </c>
      <c r="R490" s="268" t="e">
        <f t="shared" si="124"/>
        <v>#DIV/0!</v>
      </c>
      <c r="S490" s="268" t="e">
        <f t="shared" si="134"/>
        <v>#DIV/0!</v>
      </c>
      <c r="T490" s="268" t="e">
        <f t="shared" si="125"/>
        <v>#DIV/0!</v>
      </c>
      <c r="U490" s="268" t="e">
        <f t="shared" si="135"/>
        <v>#DIV/0!</v>
      </c>
      <c r="V490" s="269" t="e">
        <f t="shared" si="126"/>
        <v>#DIV/0!</v>
      </c>
      <c r="W490" s="270" t="e">
        <f t="shared" si="127"/>
        <v>#DIV/0!</v>
      </c>
      <c r="X490" s="270" t="e">
        <f t="shared" si="128"/>
        <v>#DIV/0!</v>
      </c>
      <c r="Y490" s="270" t="e">
        <f t="shared" si="136"/>
        <v>#DIV/0!</v>
      </c>
    </row>
    <row r="491" spans="1:25" ht="25.5" customHeight="1">
      <c r="A491" s="267">
        <v>382</v>
      </c>
      <c r="B491" s="212"/>
      <c r="C491" s="212"/>
      <c r="D491" s="268" t="e">
        <f>'2. Outdoor DSLAM'!H385</f>
        <v>#DIV/0!</v>
      </c>
      <c r="E491" s="268" t="e">
        <f>D491*'6. WEIGHT PER PRODUCT '!$C$11</f>
        <v>#DIV/0!</v>
      </c>
      <c r="F491" s="268" t="e">
        <f>D491*'6. WEIGHT PER PRODUCT '!$C$12</f>
        <v>#DIV/0!</v>
      </c>
      <c r="G491" s="268" t="e">
        <f>D491*'6. WEIGHT PER PRODUCT '!$C$13</f>
        <v>#DIV/0!</v>
      </c>
      <c r="H491" s="268" t="e">
        <f>D491*'6. WEIGHT PER PRODUCT '!$C$14</f>
        <v>#DIV/0!</v>
      </c>
      <c r="I491" s="268" t="e">
        <f>D491*'6. WEIGHT PER PRODUCT '!$C$15</f>
        <v>#DIV/0!</v>
      </c>
      <c r="J491" s="268" t="e">
        <f>D491*'6. WEIGHT PER PRODUCT '!$C$16</f>
        <v>#DIV/0!</v>
      </c>
      <c r="K491" s="268" t="e">
        <f>D491*'6. WEIGHT PER PRODUCT '!$C$17</f>
        <v>#DIV/0!</v>
      </c>
      <c r="L491" s="268" t="e">
        <f t="shared" si="139"/>
        <v>#DIV/0!</v>
      </c>
      <c r="M491" s="268" t="e">
        <f t="shared" si="130"/>
        <v>#DIV/0!</v>
      </c>
      <c r="N491" s="268" t="e">
        <f t="shared" si="131"/>
        <v>#DIV/0!</v>
      </c>
      <c r="O491" s="268" t="e">
        <f t="shared" si="132"/>
        <v>#DIV/0!</v>
      </c>
      <c r="P491" s="268" t="e">
        <f t="shared" si="123"/>
        <v>#DIV/0!</v>
      </c>
      <c r="Q491" s="268" t="e">
        <f t="shared" si="133"/>
        <v>#DIV/0!</v>
      </c>
      <c r="R491" s="268" t="e">
        <f t="shared" si="124"/>
        <v>#DIV/0!</v>
      </c>
      <c r="S491" s="268" t="e">
        <f t="shared" si="134"/>
        <v>#DIV/0!</v>
      </c>
      <c r="T491" s="268" t="e">
        <f t="shared" si="125"/>
        <v>#DIV/0!</v>
      </c>
      <c r="U491" s="268" t="e">
        <f t="shared" si="135"/>
        <v>#DIV/0!</v>
      </c>
      <c r="V491" s="269" t="e">
        <f t="shared" si="126"/>
        <v>#DIV/0!</v>
      </c>
      <c r="W491" s="270" t="e">
        <f t="shared" si="127"/>
        <v>#DIV/0!</v>
      </c>
      <c r="X491" s="270" t="e">
        <f t="shared" si="128"/>
        <v>#DIV/0!</v>
      </c>
      <c r="Y491" s="270" t="e">
        <f t="shared" si="136"/>
        <v>#DIV/0!</v>
      </c>
    </row>
    <row r="492" spans="1:25" ht="25.5" customHeight="1">
      <c r="A492" s="267">
        <v>383</v>
      </c>
      <c r="B492" s="212"/>
      <c r="C492" s="212"/>
      <c r="D492" s="268" t="e">
        <f>'2. Outdoor DSLAM'!H386</f>
        <v>#DIV/0!</v>
      </c>
      <c r="E492" s="268" t="e">
        <f>D492*'6. WEIGHT PER PRODUCT '!$C$11</f>
        <v>#DIV/0!</v>
      </c>
      <c r="F492" s="268" t="e">
        <f>D492*'6. WEIGHT PER PRODUCT '!$C$12</f>
        <v>#DIV/0!</v>
      </c>
      <c r="G492" s="268" t="e">
        <f>D492*'6. WEIGHT PER PRODUCT '!$C$13</f>
        <v>#DIV/0!</v>
      </c>
      <c r="H492" s="268" t="e">
        <f>D492*'6. WEIGHT PER PRODUCT '!$C$14</f>
        <v>#DIV/0!</v>
      </c>
      <c r="I492" s="268" t="e">
        <f>D492*'6. WEIGHT PER PRODUCT '!$C$15</f>
        <v>#DIV/0!</v>
      </c>
      <c r="J492" s="268" t="e">
        <f>D492*'6. WEIGHT PER PRODUCT '!$C$16</f>
        <v>#DIV/0!</v>
      </c>
      <c r="K492" s="268" t="e">
        <f>D492*'6. WEIGHT PER PRODUCT '!$C$17</f>
        <v>#DIV/0!</v>
      </c>
      <c r="L492" s="268" t="e">
        <f t="shared" si="139"/>
        <v>#DIV/0!</v>
      </c>
      <c r="M492" s="268" t="e">
        <f t="shared" si="130"/>
        <v>#DIV/0!</v>
      </c>
      <c r="N492" s="268" t="e">
        <f t="shared" si="131"/>
        <v>#DIV/0!</v>
      </c>
      <c r="O492" s="268" t="e">
        <f t="shared" si="132"/>
        <v>#DIV/0!</v>
      </c>
      <c r="P492" s="268" t="e">
        <f t="shared" si="123"/>
        <v>#DIV/0!</v>
      </c>
      <c r="Q492" s="268" t="e">
        <f t="shared" si="133"/>
        <v>#DIV/0!</v>
      </c>
      <c r="R492" s="268" t="e">
        <f t="shared" si="124"/>
        <v>#DIV/0!</v>
      </c>
      <c r="S492" s="268" t="e">
        <f t="shared" si="134"/>
        <v>#DIV/0!</v>
      </c>
      <c r="T492" s="268" t="e">
        <f t="shared" si="125"/>
        <v>#DIV/0!</v>
      </c>
      <c r="U492" s="268" t="e">
        <f t="shared" si="135"/>
        <v>#DIV/0!</v>
      </c>
      <c r="V492" s="269" t="e">
        <f t="shared" si="126"/>
        <v>#DIV/0!</v>
      </c>
      <c r="W492" s="270" t="e">
        <f t="shared" si="127"/>
        <v>#DIV/0!</v>
      </c>
      <c r="X492" s="270" t="e">
        <f t="shared" si="128"/>
        <v>#DIV/0!</v>
      </c>
      <c r="Y492" s="270" t="e">
        <f t="shared" si="136"/>
        <v>#DIV/0!</v>
      </c>
    </row>
    <row r="493" spans="1:25" ht="25.5" customHeight="1">
      <c r="A493" s="267">
        <v>384</v>
      </c>
      <c r="B493" s="212"/>
      <c r="C493" s="212"/>
      <c r="D493" s="268" t="e">
        <f>'2. Outdoor DSLAM'!H387</f>
        <v>#DIV/0!</v>
      </c>
      <c r="E493" s="268" t="e">
        <f>D493*'6. WEIGHT PER PRODUCT '!$C$11</f>
        <v>#DIV/0!</v>
      </c>
      <c r="F493" s="268" t="e">
        <f>D493*'6. WEIGHT PER PRODUCT '!$C$12</f>
        <v>#DIV/0!</v>
      </c>
      <c r="G493" s="268" t="e">
        <f>D493*'6. WEIGHT PER PRODUCT '!$C$13</f>
        <v>#DIV/0!</v>
      </c>
      <c r="H493" s="268" t="e">
        <f>D493*'6. WEIGHT PER PRODUCT '!$C$14</f>
        <v>#DIV/0!</v>
      </c>
      <c r="I493" s="268" t="e">
        <f>D493*'6. WEIGHT PER PRODUCT '!$C$15</f>
        <v>#DIV/0!</v>
      </c>
      <c r="J493" s="268" t="e">
        <f>D493*'6. WEIGHT PER PRODUCT '!$C$16</f>
        <v>#DIV/0!</v>
      </c>
      <c r="K493" s="268" t="e">
        <f>D493*'6. WEIGHT PER PRODUCT '!$C$17</f>
        <v>#DIV/0!</v>
      </c>
      <c r="L493" s="268" t="e">
        <f>((E493*512)+(F493*1024)+(G493*2048)+(H493*4096)+(I493*2048)+(J493*4096)+(K493*8192))/1000</f>
        <v>#DIV/0!</v>
      </c>
      <c r="M493" s="268" t="e">
        <f t="shared" si="130"/>
        <v>#DIV/0!</v>
      </c>
      <c r="N493" s="268" t="e">
        <f t="shared" si="131"/>
        <v>#DIV/0!</v>
      </c>
      <c r="O493" s="268" t="e">
        <f t="shared" si="132"/>
        <v>#DIV/0!</v>
      </c>
      <c r="P493" s="268" t="e">
        <f t="shared" si="123"/>
        <v>#DIV/0!</v>
      </c>
      <c r="Q493" s="268" t="e">
        <f t="shared" si="133"/>
        <v>#DIV/0!</v>
      </c>
      <c r="R493" s="268" t="e">
        <f t="shared" si="124"/>
        <v>#DIV/0!</v>
      </c>
      <c r="S493" s="268" t="e">
        <f t="shared" si="134"/>
        <v>#DIV/0!</v>
      </c>
      <c r="T493" s="268" t="e">
        <f t="shared" si="125"/>
        <v>#DIV/0!</v>
      </c>
      <c r="U493" s="268" t="e">
        <f t="shared" si="135"/>
        <v>#DIV/0!</v>
      </c>
      <c r="V493" s="269" t="e">
        <f t="shared" si="126"/>
        <v>#DIV/0!</v>
      </c>
      <c r="W493" s="270" t="e">
        <f t="shared" si="127"/>
        <v>#DIV/0!</v>
      </c>
      <c r="X493" s="270" t="e">
        <f t="shared" si="128"/>
        <v>#DIV/0!</v>
      </c>
      <c r="Y493" s="270" t="e">
        <f t="shared" si="136"/>
        <v>#DIV/0!</v>
      </c>
    </row>
    <row r="494" spans="1:25" ht="25.5" customHeight="1">
      <c r="A494" s="267">
        <v>385</v>
      </c>
      <c r="B494" s="212"/>
      <c r="C494" s="212"/>
      <c r="D494" s="268" t="e">
        <f>'2. Outdoor DSLAM'!H388</f>
        <v>#DIV/0!</v>
      </c>
      <c r="E494" s="268" t="e">
        <f>D494*'6. WEIGHT PER PRODUCT '!$C$11</f>
        <v>#DIV/0!</v>
      </c>
      <c r="F494" s="268" t="e">
        <f>D494*'6. WEIGHT PER PRODUCT '!$C$12</f>
        <v>#DIV/0!</v>
      </c>
      <c r="G494" s="268" t="e">
        <f>D494*'6. WEIGHT PER PRODUCT '!$C$13</f>
        <v>#DIV/0!</v>
      </c>
      <c r="H494" s="268" t="e">
        <f>D494*'6. WEIGHT PER PRODUCT '!$C$14</f>
        <v>#DIV/0!</v>
      </c>
      <c r="I494" s="268" t="e">
        <f>D494*'6. WEIGHT PER PRODUCT '!$C$15</f>
        <v>#DIV/0!</v>
      </c>
      <c r="J494" s="268" t="e">
        <f>D494*'6. WEIGHT PER PRODUCT '!$C$16</f>
        <v>#DIV/0!</v>
      </c>
      <c r="K494" s="268" t="e">
        <f>D494*'6. WEIGHT PER PRODUCT '!$C$17</f>
        <v>#DIV/0!</v>
      </c>
      <c r="L494" s="268" t="e">
        <f aca="true" t="shared" si="140" ref="L494:L516">((E494*512)+(F494*1024)+(G494*2048)+(H494*4096)+(I494*2048)+(J494*4096)+(K494*8192))/1000</f>
        <v>#DIV/0!</v>
      </c>
      <c r="M494" s="268" t="e">
        <f t="shared" si="130"/>
        <v>#DIV/0!</v>
      </c>
      <c r="N494" s="268" t="e">
        <f t="shared" si="131"/>
        <v>#DIV/0!</v>
      </c>
      <c r="O494" s="268" t="e">
        <f t="shared" si="132"/>
        <v>#DIV/0!</v>
      </c>
      <c r="P494" s="268" t="e">
        <f aca="true" t="shared" si="141" ref="P494:P557">VLOOKUP(O494,$AA$4:$AB$13,2,1)</f>
        <v>#DIV/0!</v>
      </c>
      <c r="Q494" s="268" t="e">
        <f t="shared" si="133"/>
        <v>#DIV/0!</v>
      </c>
      <c r="R494" s="268" t="e">
        <f aca="true" t="shared" si="142" ref="R494:R557">IF(Q494&gt;0,VLOOKUP(Q494,$AA$4:$AB$13,2,1),0)</f>
        <v>#DIV/0!</v>
      </c>
      <c r="S494" s="268" t="e">
        <f t="shared" si="134"/>
        <v>#DIV/0!</v>
      </c>
      <c r="T494" s="268" t="e">
        <f aca="true" t="shared" si="143" ref="T494:T557">IF(S494&gt;0,VLOOKUP(S494,$AA$4:$AB$13,2,1),0)</f>
        <v>#DIV/0!</v>
      </c>
      <c r="U494" s="268" t="e">
        <f t="shared" si="135"/>
        <v>#DIV/0!</v>
      </c>
      <c r="V494" s="269" t="e">
        <f aca="true" t="shared" si="144" ref="V494:V557">VLOOKUP(P494,$AB$4:$AD$13,3,1)+VLOOKUP(P494,$AB$4:$AD$13,2,1)/$X$2</f>
        <v>#DIV/0!</v>
      </c>
      <c r="W494" s="270" t="e">
        <f aca="true" t="shared" si="145" ref="W494:W557">IF(R494=0,0,VLOOKUP(R494,$AB$4:$AD$13,3,1)+VLOOKUP(R494,$AB$4:$AD$13,2,1)/$X$2)</f>
        <v>#DIV/0!</v>
      </c>
      <c r="X494" s="270" t="e">
        <f aca="true" t="shared" si="146" ref="X494:X557">IF(T494=0,0,VLOOKUP(T494,$AB$4:$AD$13,3,1)+VLOOKUP(T494,$AB$4:$AD$13,2,1)/$X$2)</f>
        <v>#DIV/0!</v>
      </c>
      <c r="Y494" s="270" t="e">
        <f t="shared" si="136"/>
        <v>#DIV/0!</v>
      </c>
    </row>
    <row r="495" spans="1:25" ht="25.5" customHeight="1">
      <c r="A495" s="267">
        <v>386</v>
      </c>
      <c r="B495" s="212"/>
      <c r="C495" s="212"/>
      <c r="D495" s="268" t="e">
        <f>'2. Outdoor DSLAM'!H389</f>
        <v>#DIV/0!</v>
      </c>
      <c r="E495" s="268" t="e">
        <f>D495*'6. WEIGHT PER PRODUCT '!$C$11</f>
        <v>#DIV/0!</v>
      </c>
      <c r="F495" s="268" t="e">
        <f>D495*'6. WEIGHT PER PRODUCT '!$C$12</f>
        <v>#DIV/0!</v>
      </c>
      <c r="G495" s="268" t="e">
        <f>D495*'6. WEIGHT PER PRODUCT '!$C$13</f>
        <v>#DIV/0!</v>
      </c>
      <c r="H495" s="268" t="e">
        <f>D495*'6. WEIGHT PER PRODUCT '!$C$14</f>
        <v>#DIV/0!</v>
      </c>
      <c r="I495" s="268" t="e">
        <f>D495*'6. WEIGHT PER PRODUCT '!$C$15</f>
        <v>#DIV/0!</v>
      </c>
      <c r="J495" s="268" t="e">
        <f>D495*'6. WEIGHT PER PRODUCT '!$C$16</f>
        <v>#DIV/0!</v>
      </c>
      <c r="K495" s="268" t="e">
        <f>D495*'6. WEIGHT PER PRODUCT '!$C$17</f>
        <v>#DIV/0!</v>
      </c>
      <c r="L495" s="268" t="e">
        <f t="shared" si="140"/>
        <v>#DIV/0!</v>
      </c>
      <c r="M495" s="268" t="e">
        <f t="shared" si="130"/>
        <v>#DIV/0!</v>
      </c>
      <c r="N495" s="268" t="e">
        <f t="shared" si="131"/>
        <v>#DIV/0!</v>
      </c>
      <c r="O495" s="268" t="e">
        <f t="shared" si="132"/>
        <v>#DIV/0!</v>
      </c>
      <c r="P495" s="268" t="e">
        <f t="shared" si="141"/>
        <v>#DIV/0!</v>
      </c>
      <c r="Q495" s="268" t="e">
        <f t="shared" si="133"/>
        <v>#DIV/0!</v>
      </c>
      <c r="R495" s="268" t="e">
        <f t="shared" si="142"/>
        <v>#DIV/0!</v>
      </c>
      <c r="S495" s="268" t="e">
        <f t="shared" si="134"/>
        <v>#DIV/0!</v>
      </c>
      <c r="T495" s="268" t="e">
        <f t="shared" si="143"/>
        <v>#DIV/0!</v>
      </c>
      <c r="U495" s="268" t="e">
        <f t="shared" si="135"/>
        <v>#DIV/0!</v>
      </c>
      <c r="V495" s="269" t="e">
        <f t="shared" si="144"/>
        <v>#DIV/0!</v>
      </c>
      <c r="W495" s="270" t="e">
        <f t="shared" si="145"/>
        <v>#DIV/0!</v>
      </c>
      <c r="X495" s="270" t="e">
        <f t="shared" si="146"/>
        <v>#DIV/0!</v>
      </c>
      <c r="Y495" s="270" t="e">
        <f t="shared" si="136"/>
        <v>#DIV/0!</v>
      </c>
    </row>
    <row r="496" spans="1:25" ht="25.5" customHeight="1">
      <c r="A496" s="267">
        <v>387</v>
      </c>
      <c r="B496" s="212"/>
      <c r="C496" s="212"/>
      <c r="D496" s="268" t="e">
        <f>'2. Outdoor DSLAM'!H390</f>
        <v>#DIV/0!</v>
      </c>
      <c r="E496" s="268" t="e">
        <f>D496*'6. WEIGHT PER PRODUCT '!$C$11</f>
        <v>#DIV/0!</v>
      </c>
      <c r="F496" s="268" t="e">
        <f>D496*'6. WEIGHT PER PRODUCT '!$C$12</f>
        <v>#DIV/0!</v>
      </c>
      <c r="G496" s="268" t="e">
        <f>D496*'6. WEIGHT PER PRODUCT '!$C$13</f>
        <v>#DIV/0!</v>
      </c>
      <c r="H496" s="268" t="e">
        <f>D496*'6. WEIGHT PER PRODUCT '!$C$14</f>
        <v>#DIV/0!</v>
      </c>
      <c r="I496" s="268" t="e">
        <f>D496*'6. WEIGHT PER PRODUCT '!$C$15</f>
        <v>#DIV/0!</v>
      </c>
      <c r="J496" s="268" t="e">
        <f>D496*'6. WEIGHT PER PRODUCT '!$C$16</f>
        <v>#DIV/0!</v>
      </c>
      <c r="K496" s="268" t="e">
        <f>D496*'6. WEIGHT PER PRODUCT '!$C$17</f>
        <v>#DIV/0!</v>
      </c>
      <c r="L496" s="268" t="e">
        <f t="shared" si="140"/>
        <v>#DIV/0!</v>
      </c>
      <c r="M496" s="268" t="e">
        <f t="shared" si="130"/>
        <v>#DIV/0!</v>
      </c>
      <c r="N496" s="268" t="e">
        <f t="shared" si="131"/>
        <v>#DIV/0!</v>
      </c>
      <c r="O496" s="268" t="e">
        <f t="shared" si="132"/>
        <v>#DIV/0!</v>
      </c>
      <c r="P496" s="268" t="e">
        <f t="shared" si="141"/>
        <v>#DIV/0!</v>
      </c>
      <c r="Q496" s="268" t="e">
        <f t="shared" si="133"/>
        <v>#DIV/0!</v>
      </c>
      <c r="R496" s="268" t="e">
        <f t="shared" si="142"/>
        <v>#DIV/0!</v>
      </c>
      <c r="S496" s="268" t="e">
        <f t="shared" si="134"/>
        <v>#DIV/0!</v>
      </c>
      <c r="T496" s="268" t="e">
        <f t="shared" si="143"/>
        <v>#DIV/0!</v>
      </c>
      <c r="U496" s="268" t="e">
        <f t="shared" si="135"/>
        <v>#DIV/0!</v>
      </c>
      <c r="V496" s="269" t="e">
        <f t="shared" si="144"/>
        <v>#DIV/0!</v>
      </c>
      <c r="W496" s="270" t="e">
        <f t="shared" si="145"/>
        <v>#DIV/0!</v>
      </c>
      <c r="X496" s="270" t="e">
        <f t="shared" si="146"/>
        <v>#DIV/0!</v>
      </c>
      <c r="Y496" s="270" t="e">
        <f t="shared" si="136"/>
        <v>#DIV/0!</v>
      </c>
    </row>
    <row r="497" spans="1:25" ht="25.5" customHeight="1">
      <c r="A497" s="267">
        <v>388</v>
      </c>
      <c r="B497" s="212"/>
      <c r="C497" s="212"/>
      <c r="D497" s="268" t="e">
        <f>'2. Outdoor DSLAM'!H391</f>
        <v>#DIV/0!</v>
      </c>
      <c r="E497" s="268" t="e">
        <f>D497*'6. WEIGHT PER PRODUCT '!$C$11</f>
        <v>#DIV/0!</v>
      </c>
      <c r="F497" s="268" t="e">
        <f>D497*'6. WEIGHT PER PRODUCT '!$C$12</f>
        <v>#DIV/0!</v>
      </c>
      <c r="G497" s="268" t="e">
        <f>D497*'6. WEIGHT PER PRODUCT '!$C$13</f>
        <v>#DIV/0!</v>
      </c>
      <c r="H497" s="268" t="e">
        <f>D497*'6. WEIGHT PER PRODUCT '!$C$14</f>
        <v>#DIV/0!</v>
      </c>
      <c r="I497" s="268" t="e">
        <f>D497*'6. WEIGHT PER PRODUCT '!$C$15</f>
        <v>#DIV/0!</v>
      </c>
      <c r="J497" s="268" t="e">
        <f>D497*'6. WEIGHT PER PRODUCT '!$C$16</f>
        <v>#DIV/0!</v>
      </c>
      <c r="K497" s="268" t="e">
        <f>D497*'6. WEIGHT PER PRODUCT '!$C$17</f>
        <v>#DIV/0!</v>
      </c>
      <c r="L497" s="268" t="e">
        <f t="shared" si="140"/>
        <v>#DIV/0!</v>
      </c>
      <c r="M497" s="268" t="e">
        <f t="shared" si="130"/>
        <v>#DIV/0!</v>
      </c>
      <c r="N497" s="268" t="e">
        <f t="shared" si="131"/>
        <v>#DIV/0!</v>
      </c>
      <c r="O497" s="268" t="e">
        <f t="shared" si="132"/>
        <v>#DIV/0!</v>
      </c>
      <c r="P497" s="268" t="e">
        <f t="shared" si="141"/>
        <v>#DIV/0!</v>
      </c>
      <c r="Q497" s="268" t="e">
        <f t="shared" si="133"/>
        <v>#DIV/0!</v>
      </c>
      <c r="R497" s="268" t="e">
        <f t="shared" si="142"/>
        <v>#DIV/0!</v>
      </c>
      <c r="S497" s="268" t="e">
        <f t="shared" si="134"/>
        <v>#DIV/0!</v>
      </c>
      <c r="T497" s="268" t="e">
        <f t="shared" si="143"/>
        <v>#DIV/0!</v>
      </c>
      <c r="U497" s="268" t="e">
        <f t="shared" si="135"/>
        <v>#DIV/0!</v>
      </c>
      <c r="V497" s="269" t="e">
        <f t="shared" si="144"/>
        <v>#DIV/0!</v>
      </c>
      <c r="W497" s="270" t="e">
        <f t="shared" si="145"/>
        <v>#DIV/0!</v>
      </c>
      <c r="X497" s="270" t="e">
        <f t="shared" si="146"/>
        <v>#DIV/0!</v>
      </c>
      <c r="Y497" s="270" t="e">
        <f t="shared" si="136"/>
        <v>#DIV/0!</v>
      </c>
    </row>
    <row r="498" spans="1:25" ht="25.5" customHeight="1">
      <c r="A498" s="267">
        <v>389</v>
      </c>
      <c r="B498" s="212"/>
      <c r="C498" s="212"/>
      <c r="D498" s="268" t="e">
        <f>'2. Outdoor DSLAM'!H392</f>
        <v>#DIV/0!</v>
      </c>
      <c r="E498" s="268" t="e">
        <f>D498*'6. WEIGHT PER PRODUCT '!$C$11</f>
        <v>#DIV/0!</v>
      </c>
      <c r="F498" s="268" t="e">
        <f>D498*'6. WEIGHT PER PRODUCT '!$C$12</f>
        <v>#DIV/0!</v>
      </c>
      <c r="G498" s="268" t="e">
        <f>D498*'6. WEIGHT PER PRODUCT '!$C$13</f>
        <v>#DIV/0!</v>
      </c>
      <c r="H498" s="268" t="e">
        <f>D498*'6. WEIGHT PER PRODUCT '!$C$14</f>
        <v>#DIV/0!</v>
      </c>
      <c r="I498" s="268" t="e">
        <f>D498*'6. WEIGHT PER PRODUCT '!$C$15</f>
        <v>#DIV/0!</v>
      </c>
      <c r="J498" s="268" t="e">
        <f>D498*'6. WEIGHT PER PRODUCT '!$C$16</f>
        <v>#DIV/0!</v>
      </c>
      <c r="K498" s="268" t="e">
        <f>D498*'6. WEIGHT PER PRODUCT '!$C$17</f>
        <v>#DIV/0!</v>
      </c>
      <c r="L498" s="268" t="e">
        <f t="shared" si="140"/>
        <v>#DIV/0!</v>
      </c>
      <c r="M498" s="268" t="e">
        <f t="shared" si="130"/>
        <v>#DIV/0!</v>
      </c>
      <c r="N498" s="268" t="e">
        <f t="shared" si="131"/>
        <v>#DIV/0!</v>
      </c>
      <c r="O498" s="268" t="e">
        <f t="shared" si="132"/>
        <v>#DIV/0!</v>
      </c>
      <c r="P498" s="268" t="e">
        <f t="shared" si="141"/>
        <v>#DIV/0!</v>
      </c>
      <c r="Q498" s="268" t="e">
        <f t="shared" si="133"/>
        <v>#DIV/0!</v>
      </c>
      <c r="R498" s="268" t="e">
        <f t="shared" si="142"/>
        <v>#DIV/0!</v>
      </c>
      <c r="S498" s="268" t="e">
        <f t="shared" si="134"/>
        <v>#DIV/0!</v>
      </c>
      <c r="T498" s="268" t="e">
        <f t="shared" si="143"/>
        <v>#DIV/0!</v>
      </c>
      <c r="U498" s="268" t="e">
        <f t="shared" si="135"/>
        <v>#DIV/0!</v>
      </c>
      <c r="V498" s="269" t="e">
        <f t="shared" si="144"/>
        <v>#DIV/0!</v>
      </c>
      <c r="W498" s="270" t="e">
        <f t="shared" si="145"/>
        <v>#DIV/0!</v>
      </c>
      <c r="X498" s="270" t="e">
        <f t="shared" si="146"/>
        <v>#DIV/0!</v>
      </c>
      <c r="Y498" s="270" t="e">
        <f t="shared" si="136"/>
        <v>#DIV/0!</v>
      </c>
    </row>
    <row r="499" spans="1:25" ht="25.5" customHeight="1">
      <c r="A499" s="267">
        <v>390</v>
      </c>
      <c r="B499" s="212"/>
      <c r="C499" s="212"/>
      <c r="D499" s="268" t="e">
        <f>'2. Outdoor DSLAM'!H393</f>
        <v>#DIV/0!</v>
      </c>
      <c r="E499" s="268" t="e">
        <f>D499*'6. WEIGHT PER PRODUCT '!$C$11</f>
        <v>#DIV/0!</v>
      </c>
      <c r="F499" s="268" t="e">
        <f>D499*'6. WEIGHT PER PRODUCT '!$C$12</f>
        <v>#DIV/0!</v>
      </c>
      <c r="G499" s="268" t="e">
        <f>D499*'6. WEIGHT PER PRODUCT '!$C$13</f>
        <v>#DIV/0!</v>
      </c>
      <c r="H499" s="268" t="e">
        <f>D499*'6. WEIGHT PER PRODUCT '!$C$14</f>
        <v>#DIV/0!</v>
      </c>
      <c r="I499" s="268" t="e">
        <f>D499*'6. WEIGHT PER PRODUCT '!$C$15</f>
        <v>#DIV/0!</v>
      </c>
      <c r="J499" s="268" t="e">
        <f>D499*'6. WEIGHT PER PRODUCT '!$C$16</f>
        <v>#DIV/0!</v>
      </c>
      <c r="K499" s="268" t="e">
        <f>D499*'6. WEIGHT PER PRODUCT '!$C$17</f>
        <v>#DIV/0!</v>
      </c>
      <c r="L499" s="268" t="e">
        <f t="shared" si="140"/>
        <v>#DIV/0!</v>
      </c>
      <c r="M499" s="268" t="e">
        <f t="shared" si="130"/>
        <v>#DIV/0!</v>
      </c>
      <c r="N499" s="268" t="e">
        <f t="shared" si="131"/>
        <v>#DIV/0!</v>
      </c>
      <c r="O499" s="268" t="e">
        <f t="shared" si="132"/>
        <v>#DIV/0!</v>
      </c>
      <c r="P499" s="268" t="e">
        <f t="shared" si="141"/>
        <v>#DIV/0!</v>
      </c>
      <c r="Q499" s="268" t="e">
        <f t="shared" si="133"/>
        <v>#DIV/0!</v>
      </c>
      <c r="R499" s="268" t="e">
        <f t="shared" si="142"/>
        <v>#DIV/0!</v>
      </c>
      <c r="S499" s="268" t="e">
        <f t="shared" si="134"/>
        <v>#DIV/0!</v>
      </c>
      <c r="T499" s="268" t="e">
        <f t="shared" si="143"/>
        <v>#DIV/0!</v>
      </c>
      <c r="U499" s="268" t="e">
        <f t="shared" si="135"/>
        <v>#DIV/0!</v>
      </c>
      <c r="V499" s="269" t="e">
        <f t="shared" si="144"/>
        <v>#DIV/0!</v>
      </c>
      <c r="W499" s="270" t="e">
        <f t="shared" si="145"/>
        <v>#DIV/0!</v>
      </c>
      <c r="X499" s="270" t="e">
        <f t="shared" si="146"/>
        <v>#DIV/0!</v>
      </c>
      <c r="Y499" s="270" t="e">
        <f t="shared" si="136"/>
        <v>#DIV/0!</v>
      </c>
    </row>
    <row r="500" spans="1:25" ht="25.5" customHeight="1">
      <c r="A500" s="267">
        <v>391</v>
      </c>
      <c r="B500" s="212"/>
      <c r="C500" s="212"/>
      <c r="D500" s="268" t="e">
        <f>'2. Outdoor DSLAM'!H394</f>
        <v>#DIV/0!</v>
      </c>
      <c r="E500" s="268" t="e">
        <f>D500*'6. WEIGHT PER PRODUCT '!$C$11</f>
        <v>#DIV/0!</v>
      </c>
      <c r="F500" s="268" t="e">
        <f>D500*'6. WEIGHT PER PRODUCT '!$C$12</f>
        <v>#DIV/0!</v>
      </c>
      <c r="G500" s="268" t="e">
        <f>D500*'6. WEIGHT PER PRODUCT '!$C$13</f>
        <v>#DIV/0!</v>
      </c>
      <c r="H500" s="268" t="e">
        <f>D500*'6. WEIGHT PER PRODUCT '!$C$14</f>
        <v>#DIV/0!</v>
      </c>
      <c r="I500" s="268" t="e">
        <f>D500*'6. WEIGHT PER PRODUCT '!$C$15</f>
        <v>#DIV/0!</v>
      </c>
      <c r="J500" s="268" t="e">
        <f>D500*'6. WEIGHT PER PRODUCT '!$C$16</f>
        <v>#DIV/0!</v>
      </c>
      <c r="K500" s="268" t="e">
        <f>D500*'6. WEIGHT PER PRODUCT '!$C$17</f>
        <v>#DIV/0!</v>
      </c>
      <c r="L500" s="268" t="e">
        <f t="shared" si="140"/>
        <v>#DIV/0!</v>
      </c>
      <c r="M500" s="268" t="e">
        <f t="shared" si="130"/>
        <v>#DIV/0!</v>
      </c>
      <c r="N500" s="268" t="e">
        <f t="shared" si="131"/>
        <v>#DIV/0!</v>
      </c>
      <c r="O500" s="268" t="e">
        <f t="shared" si="132"/>
        <v>#DIV/0!</v>
      </c>
      <c r="P500" s="268" t="e">
        <f t="shared" si="141"/>
        <v>#DIV/0!</v>
      </c>
      <c r="Q500" s="268" t="e">
        <f t="shared" si="133"/>
        <v>#DIV/0!</v>
      </c>
      <c r="R500" s="268" t="e">
        <f t="shared" si="142"/>
        <v>#DIV/0!</v>
      </c>
      <c r="S500" s="268" t="e">
        <f t="shared" si="134"/>
        <v>#DIV/0!</v>
      </c>
      <c r="T500" s="268" t="e">
        <f t="shared" si="143"/>
        <v>#DIV/0!</v>
      </c>
      <c r="U500" s="268" t="e">
        <f t="shared" si="135"/>
        <v>#DIV/0!</v>
      </c>
      <c r="V500" s="269" t="e">
        <f t="shared" si="144"/>
        <v>#DIV/0!</v>
      </c>
      <c r="W500" s="270" t="e">
        <f t="shared" si="145"/>
        <v>#DIV/0!</v>
      </c>
      <c r="X500" s="270" t="e">
        <f t="shared" si="146"/>
        <v>#DIV/0!</v>
      </c>
      <c r="Y500" s="270" t="e">
        <f t="shared" si="136"/>
        <v>#DIV/0!</v>
      </c>
    </row>
    <row r="501" spans="1:25" ht="25.5" customHeight="1">
      <c r="A501" s="267">
        <v>392</v>
      </c>
      <c r="B501" s="212"/>
      <c r="C501" s="212"/>
      <c r="D501" s="268" t="e">
        <f>'2. Outdoor DSLAM'!H395</f>
        <v>#DIV/0!</v>
      </c>
      <c r="E501" s="268" t="e">
        <f>D501*'6. WEIGHT PER PRODUCT '!$C$11</f>
        <v>#DIV/0!</v>
      </c>
      <c r="F501" s="268" t="e">
        <f>D501*'6. WEIGHT PER PRODUCT '!$C$12</f>
        <v>#DIV/0!</v>
      </c>
      <c r="G501" s="268" t="e">
        <f>D501*'6. WEIGHT PER PRODUCT '!$C$13</f>
        <v>#DIV/0!</v>
      </c>
      <c r="H501" s="268" t="e">
        <f>D501*'6. WEIGHT PER PRODUCT '!$C$14</f>
        <v>#DIV/0!</v>
      </c>
      <c r="I501" s="268" t="e">
        <f>D501*'6. WEIGHT PER PRODUCT '!$C$15</f>
        <v>#DIV/0!</v>
      </c>
      <c r="J501" s="268" t="e">
        <f>D501*'6. WEIGHT PER PRODUCT '!$C$16</f>
        <v>#DIV/0!</v>
      </c>
      <c r="K501" s="268" t="e">
        <f>D501*'6. WEIGHT PER PRODUCT '!$C$17</f>
        <v>#DIV/0!</v>
      </c>
      <c r="L501" s="268" t="e">
        <f t="shared" si="140"/>
        <v>#DIV/0!</v>
      </c>
      <c r="M501" s="268" t="e">
        <f t="shared" si="130"/>
        <v>#DIV/0!</v>
      </c>
      <c r="N501" s="268" t="e">
        <f t="shared" si="131"/>
        <v>#DIV/0!</v>
      </c>
      <c r="O501" s="268" t="e">
        <f t="shared" si="132"/>
        <v>#DIV/0!</v>
      </c>
      <c r="P501" s="268" t="e">
        <f t="shared" si="141"/>
        <v>#DIV/0!</v>
      </c>
      <c r="Q501" s="268" t="e">
        <f t="shared" si="133"/>
        <v>#DIV/0!</v>
      </c>
      <c r="R501" s="268" t="e">
        <f t="shared" si="142"/>
        <v>#DIV/0!</v>
      </c>
      <c r="S501" s="268" t="e">
        <f t="shared" si="134"/>
        <v>#DIV/0!</v>
      </c>
      <c r="T501" s="268" t="e">
        <f t="shared" si="143"/>
        <v>#DIV/0!</v>
      </c>
      <c r="U501" s="268" t="e">
        <f t="shared" si="135"/>
        <v>#DIV/0!</v>
      </c>
      <c r="V501" s="269" t="e">
        <f t="shared" si="144"/>
        <v>#DIV/0!</v>
      </c>
      <c r="W501" s="270" t="e">
        <f t="shared" si="145"/>
        <v>#DIV/0!</v>
      </c>
      <c r="X501" s="270" t="e">
        <f t="shared" si="146"/>
        <v>#DIV/0!</v>
      </c>
      <c r="Y501" s="270" t="e">
        <f t="shared" si="136"/>
        <v>#DIV/0!</v>
      </c>
    </row>
    <row r="502" spans="1:25" ht="25.5" customHeight="1">
      <c r="A502" s="267">
        <v>393</v>
      </c>
      <c r="B502" s="212"/>
      <c r="C502" s="212"/>
      <c r="D502" s="268" t="e">
        <f>'2. Outdoor DSLAM'!H396</f>
        <v>#DIV/0!</v>
      </c>
      <c r="E502" s="268" t="e">
        <f>D502*'6. WEIGHT PER PRODUCT '!$C$11</f>
        <v>#DIV/0!</v>
      </c>
      <c r="F502" s="268" t="e">
        <f>D502*'6. WEIGHT PER PRODUCT '!$C$12</f>
        <v>#DIV/0!</v>
      </c>
      <c r="G502" s="268" t="e">
        <f>D502*'6. WEIGHT PER PRODUCT '!$C$13</f>
        <v>#DIV/0!</v>
      </c>
      <c r="H502" s="268" t="e">
        <f>D502*'6. WEIGHT PER PRODUCT '!$C$14</f>
        <v>#DIV/0!</v>
      </c>
      <c r="I502" s="268" t="e">
        <f>D502*'6. WEIGHT PER PRODUCT '!$C$15</f>
        <v>#DIV/0!</v>
      </c>
      <c r="J502" s="268" t="e">
        <f>D502*'6. WEIGHT PER PRODUCT '!$C$16</f>
        <v>#DIV/0!</v>
      </c>
      <c r="K502" s="268" t="e">
        <f>D502*'6. WEIGHT PER PRODUCT '!$C$17</f>
        <v>#DIV/0!</v>
      </c>
      <c r="L502" s="268" t="e">
        <f t="shared" si="140"/>
        <v>#DIV/0!</v>
      </c>
      <c r="M502" s="268" t="e">
        <f t="shared" si="130"/>
        <v>#DIV/0!</v>
      </c>
      <c r="N502" s="268" t="e">
        <f t="shared" si="131"/>
        <v>#DIV/0!</v>
      </c>
      <c r="O502" s="268" t="e">
        <f t="shared" si="132"/>
        <v>#DIV/0!</v>
      </c>
      <c r="P502" s="268" t="e">
        <f t="shared" si="141"/>
        <v>#DIV/0!</v>
      </c>
      <c r="Q502" s="268" t="e">
        <f t="shared" si="133"/>
        <v>#DIV/0!</v>
      </c>
      <c r="R502" s="268" t="e">
        <f t="shared" si="142"/>
        <v>#DIV/0!</v>
      </c>
      <c r="S502" s="268" t="e">
        <f t="shared" si="134"/>
        <v>#DIV/0!</v>
      </c>
      <c r="T502" s="268" t="e">
        <f t="shared" si="143"/>
        <v>#DIV/0!</v>
      </c>
      <c r="U502" s="268" t="e">
        <f t="shared" si="135"/>
        <v>#DIV/0!</v>
      </c>
      <c r="V502" s="269" t="e">
        <f t="shared" si="144"/>
        <v>#DIV/0!</v>
      </c>
      <c r="W502" s="270" t="e">
        <f t="shared" si="145"/>
        <v>#DIV/0!</v>
      </c>
      <c r="X502" s="270" t="e">
        <f t="shared" si="146"/>
        <v>#DIV/0!</v>
      </c>
      <c r="Y502" s="270" t="e">
        <f t="shared" si="136"/>
        <v>#DIV/0!</v>
      </c>
    </row>
    <row r="503" spans="1:25" ht="25.5" customHeight="1">
      <c r="A503" s="267">
        <v>394</v>
      </c>
      <c r="B503" s="212"/>
      <c r="C503" s="212"/>
      <c r="D503" s="268" t="e">
        <f>'2. Outdoor DSLAM'!H397</f>
        <v>#DIV/0!</v>
      </c>
      <c r="E503" s="268" t="e">
        <f>D503*'6. WEIGHT PER PRODUCT '!$C$11</f>
        <v>#DIV/0!</v>
      </c>
      <c r="F503" s="268" t="e">
        <f>D503*'6. WEIGHT PER PRODUCT '!$C$12</f>
        <v>#DIV/0!</v>
      </c>
      <c r="G503" s="268" t="e">
        <f>D503*'6. WEIGHT PER PRODUCT '!$C$13</f>
        <v>#DIV/0!</v>
      </c>
      <c r="H503" s="268" t="e">
        <f>D503*'6. WEIGHT PER PRODUCT '!$C$14</f>
        <v>#DIV/0!</v>
      </c>
      <c r="I503" s="268" t="e">
        <f>D503*'6. WEIGHT PER PRODUCT '!$C$15</f>
        <v>#DIV/0!</v>
      </c>
      <c r="J503" s="268" t="e">
        <f>D503*'6. WEIGHT PER PRODUCT '!$C$16</f>
        <v>#DIV/0!</v>
      </c>
      <c r="K503" s="268" t="e">
        <f>D503*'6. WEIGHT PER PRODUCT '!$C$17</f>
        <v>#DIV/0!</v>
      </c>
      <c r="L503" s="268" t="e">
        <f t="shared" si="140"/>
        <v>#DIV/0!</v>
      </c>
      <c r="M503" s="268" t="e">
        <f t="shared" si="130"/>
        <v>#DIV/0!</v>
      </c>
      <c r="N503" s="268" t="e">
        <f t="shared" si="131"/>
        <v>#DIV/0!</v>
      </c>
      <c r="O503" s="268" t="e">
        <f t="shared" si="132"/>
        <v>#DIV/0!</v>
      </c>
      <c r="P503" s="268" t="e">
        <f t="shared" si="141"/>
        <v>#DIV/0!</v>
      </c>
      <c r="Q503" s="268" t="e">
        <f t="shared" si="133"/>
        <v>#DIV/0!</v>
      </c>
      <c r="R503" s="268" t="e">
        <f t="shared" si="142"/>
        <v>#DIV/0!</v>
      </c>
      <c r="S503" s="268" t="e">
        <f t="shared" si="134"/>
        <v>#DIV/0!</v>
      </c>
      <c r="T503" s="268" t="e">
        <f t="shared" si="143"/>
        <v>#DIV/0!</v>
      </c>
      <c r="U503" s="268" t="e">
        <f t="shared" si="135"/>
        <v>#DIV/0!</v>
      </c>
      <c r="V503" s="269" t="e">
        <f t="shared" si="144"/>
        <v>#DIV/0!</v>
      </c>
      <c r="W503" s="270" t="e">
        <f t="shared" si="145"/>
        <v>#DIV/0!</v>
      </c>
      <c r="X503" s="270" t="e">
        <f t="shared" si="146"/>
        <v>#DIV/0!</v>
      </c>
      <c r="Y503" s="270" t="e">
        <f t="shared" si="136"/>
        <v>#DIV/0!</v>
      </c>
    </row>
    <row r="504" spans="1:25" ht="25.5" customHeight="1">
      <c r="A504" s="267">
        <v>395</v>
      </c>
      <c r="B504" s="212"/>
      <c r="C504" s="212"/>
      <c r="D504" s="268" t="e">
        <f>'2. Outdoor DSLAM'!H398</f>
        <v>#DIV/0!</v>
      </c>
      <c r="E504" s="268" t="e">
        <f>D504*'6. WEIGHT PER PRODUCT '!$C$11</f>
        <v>#DIV/0!</v>
      </c>
      <c r="F504" s="268" t="e">
        <f>D504*'6. WEIGHT PER PRODUCT '!$C$12</f>
        <v>#DIV/0!</v>
      </c>
      <c r="G504" s="268" t="e">
        <f>D504*'6. WEIGHT PER PRODUCT '!$C$13</f>
        <v>#DIV/0!</v>
      </c>
      <c r="H504" s="268" t="e">
        <f>D504*'6. WEIGHT PER PRODUCT '!$C$14</f>
        <v>#DIV/0!</v>
      </c>
      <c r="I504" s="268" t="e">
        <f>D504*'6. WEIGHT PER PRODUCT '!$C$15</f>
        <v>#DIV/0!</v>
      </c>
      <c r="J504" s="268" t="e">
        <f>D504*'6. WEIGHT PER PRODUCT '!$C$16</f>
        <v>#DIV/0!</v>
      </c>
      <c r="K504" s="268" t="e">
        <f>D504*'6. WEIGHT PER PRODUCT '!$C$17</f>
        <v>#DIV/0!</v>
      </c>
      <c r="L504" s="268" t="e">
        <f t="shared" si="140"/>
        <v>#DIV/0!</v>
      </c>
      <c r="M504" s="268" t="e">
        <f t="shared" si="130"/>
        <v>#DIV/0!</v>
      </c>
      <c r="N504" s="268" t="e">
        <f t="shared" si="131"/>
        <v>#DIV/0!</v>
      </c>
      <c r="O504" s="268" t="e">
        <f t="shared" si="132"/>
        <v>#DIV/0!</v>
      </c>
      <c r="P504" s="268" t="e">
        <f t="shared" si="141"/>
        <v>#DIV/0!</v>
      </c>
      <c r="Q504" s="268" t="e">
        <f t="shared" si="133"/>
        <v>#DIV/0!</v>
      </c>
      <c r="R504" s="268" t="e">
        <f t="shared" si="142"/>
        <v>#DIV/0!</v>
      </c>
      <c r="S504" s="268" t="e">
        <f t="shared" si="134"/>
        <v>#DIV/0!</v>
      </c>
      <c r="T504" s="268" t="e">
        <f t="shared" si="143"/>
        <v>#DIV/0!</v>
      </c>
      <c r="U504" s="268" t="e">
        <f t="shared" si="135"/>
        <v>#DIV/0!</v>
      </c>
      <c r="V504" s="269" t="e">
        <f t="shared" si="144"/>
        <v>#DIV/0!</v>
      </c>
      <c r="W504" s="270" t="e">
        <f t="shared" si="145"/>
        <v>#DIV/0!</v>
      </c>
      <c r="X504" s="270" t="e">
        <f t="shared" si="146"/>
        <v>#DIV/0!</v>
      </c>
      <c r="Y504" s="270" t="e">
        <f t="shared" si="136"/>
        <v>#DIV/0!</v>
      </c>
    </row>
    <row r="505" spans="1:25" ht="25.5" customHeight="1">
      <c r="A505" s="267">
        <v>396</v>
      </c>
      <c r="B505" s="212"/>
      <c r="C505" s="272"/>
      <c r="D505" s="268" t="e">
        <f>'2. Outdoor DSLAM'!H399</f>
        <v>#DIV/0!</v>
      </c>
      <c r="E505" s="268" t="e">
        <f>D505*'6. WEIGHT PER PRODUCT '!$C$11</f>
        <v>#DIV/0!</v>
      </c>
      <c r="F505" s="268" t="e">
        <f>D505*'6. WEIGHT PER PRODUCT '!$C$12</f>
        <v>#DIV/0!</v>
      </c>
      <c r="G505" s="268" t="e">
        <f>D505*'6. WEIGHT PER PRODUCT '!$C$13</f>
        <v>#DIV/0!</v>
      </c>
      <c r="H505" s="268" t="e">
        <f>D505*'6. WEIGHT PER PRODUCT '!$C$14</f>
        <v>#DIV/0!</v>
      </c>
      <c r="I505" s="268" t="e">
        <f>D505*'6. WEIGHT PER PRODUCT '!$C$15</f>
        <v>#DIV/0!</v>
      </c>
      <c r="J505" s="268" t="e">
        <f>D505*'6. WEIGHT PER PRODUCT '!$C$16</f>
        <v>#DIV/0!</v>
      </c>
      <c r="K505" s="268" t="e">
        <f>D505*'6. WEIGHT PER PRODUCT '!$C$17</f>
        <v>#DIV/0!</v>
      </c>
      <c r="L505" s="268" t="e">
        <f t="shared" si="140"/>
        <v>#DIV/0!</v>
      </c>
      <c r="M505" s="268" t="e">
        <f t="shared" si="130"/>
        <v>#DIV/0!</v>
      </c>
      <c r="N505" s="268" t="e">
        <f t="shared" si="131"/>
        <v>#DIV/0!</v>
      </c>
      <c r="O505" s="268" t="e">
        <f t="shared" si="132"/>
        <v>#DIV/0!</v>
      </c>
      <c r="P505" s="268" t="e">
        <f t="shared" si="141"/>
        <v>#DIV/0!</v>
      </c>
      <c r="Q505" s="268" t="e">
        <f t="shared" si="133"/>
        <v>#DIV/0!</v>
      </c>
      <c r="R505" s="268" t="e">
        <f t="shared" si="142"/>
        <v>#DIV/0!</v>
      </c>
      <c r="S505" s="268" t="e">
        <f t="shared" si="134"/>
        <v>#DIV/0!</v>
      </c>
      <c r="T505" s="268" t="e">
        <f t="shared" si="143"/>
        <v>#DIV/0!</v>
      </c>
      <c r="U505" s="268" t="e">
        <f t="shared" si="135"/>
        <v>#DIV/0!</v>
      </c>
      <c r="V505" s="269" t="e">
        <f t="shared" si="144"/>
        <v>#DIV/0!</v>
      </c>
      <c r="W505" s="270" t="e">
        <f t="shared" si="145"/>
        <v>#DIV/0!</v>
      </c>
      <c r="X505" s="270" t="e">
        <f t="shared" si="146"/>
        <v>#DIV/0!</v>
      </c>
      <c r="Y505" s="270" t="e">
        <f t="shared" si="136"/>
        <v>#DIV/0!</v>
      </c>
    </row>
    <row r="506" spans="1:25" ht="25.5" customHeight="1">
      <c r="A506" s="267">
        <v>397</v>
      </c>
      <c r="B506" s="212"/>
      <c r="C506" s="212"/>
      <c r="D506" s="268" t="e">
        <f>'2. Outdoor DSLAM'!H400</f>
        <v>#DIV/0!</v>
      </c>
      <c r="E506" s="268" t="e">
        <f>D506*'6. WEIGHT PER PRODUCT '!$C$11</f>
        <v>#DIV/0!</v>
      </c>
      <c r="F506" s="268" t="e">
        <f>D506*'6. WEIGHT PER PRODUCT '!$C$12</f>
        <v>#DIV/0!</v>
      </c>
      <c r="G506" s="268" t="e">
        <f>D506*'6. WEIGHT PER PRODUCT '!$C$13</f>
        <v>#DIV/0!</v>
      </c>
      <c r="H506" s="268" t="e">
        <f>D506*'6. WEIGHT PER PRODUCT '!$C$14</f>
        <v>#DIV/0!</v>
      </c>
      <c r="I506" s="268" t="e">
        <f>D506*'6. WEIGHT PER PRODUCT '!$C$15</f>
        <v>#DIV/0!</v>
      </c>
      <c r="J506" s="268" t="e">
        <f>D506*'6. WEIGHT PER PRODUCT '!$C$16</f>
        <v>#DIV/0!</v>
      </c>
      <c r="K506" s="268" t="e">
        <f>D506*'6. WEIGHT PER PRODUCT '!$C$17</f>
        <v>#DIV/0!</v>
      </c>
      <c r="L506" s="268" t="e">
        <f t="shared" si="140"/>
        <v>#DIV/0!</v>
      </c>
      <c r="M506" s="268" t="e">
        <f t="shared" si="130"/>
        <v>#DIV/0!</v>
      </c>
      <c r="N506" s="268" t="e">
        <f t="shared" si="131"/>
        <v>#DIV/0!</v>
      </c>
      <c r="O506" s="268" t="e">
        <f t="shared" si="132"/>
        <v>#DIV/0!</v>
      </c>
      <c r="P506" s="268" t="e">
        <f t="shared" si="141"/>
        <v>#DIV/0!</v>
      </c>
      <c r="Q506" s="268" t="e">
        <f t="shared" si="133"/>
        <v>#DIV/0!</v>
      </c>
      <c r="R506" s="268" t="e">
        <f t="shared" si="142"/>
        <v>#DIV/0!</v>
      </c>
      <c r="S506" s="268" t="e">
        <f t="shared" si="134"/>
        <v>#DIV/0!</v>
      </c>
      <c r="T506" s="268" t="e">
        <f t="shared" si="143"/>
        <v>#DIV/0!</v>
      </c>
      <c r="U506" s="268" t="e">
        <f t="shared" si="135"/>
        <v>#DIV/0!</v>
      </c>
      <c r="V506" s="269" t="e">
        <f t="shared" si="144"/>
        <v>#DIV/0!</v>
      </c>
      <c r="W506" s="270" t="e">
        <f t="shared" si="145"/>
        <v>#DIV/0!</v>
      </c>
      <c r="X506" s="270" t="e">
        <f t="shared" si="146"/>
        <v>#DIV/0!</v>
      </c>
      <c r="Y506" s="270" t="e">
        <f t="shared" si="136"/>
        <v>#DIV/0!</v>
      </c>
    </row>
    <row r="507" spans="1:25" ht="25.5" customHeight="1">
      <c r="A507" s="267">
        <v>398</v>
      </c>
      <c r="B507" s="212"/>
      <c r="C507" s="212"/>
      <c r="D507" s="268" t="e">
        <f>'2. Outdoor DSLAM'!H401</f>
        <v>#DIV/0!</v>
      </c>
      <c r="E507" s="268" t="e">
        <f>D507*'6. WEIGHT PER PRODUCT '!$C$11</f>
        <v>#DIV/0!</v>
      </c>
      <c r="F507" s="268" t="e">
        <f>D507*'6. WEIGHT PER PRODUCT '!$C$12</f>
        <v>#DIV/0!</v>
      </c>
      <c r="G507" s="268" t="e">
        <f>D507*'6. WEIGHT PER PRODUCT '!$C$13</f>
        <v>#DIV/0!</v>
      </c>
      <c r="H507" s="268" t="e">
        <f>D507*'6. WEIGHT PER PRODUCT '!$C$14</f>
        <v>#DIV/0!</v>
      </c>
      <c r="I507" s="268" t="e">
        <f>D507*'6. WEIGHT PER PRODUCT '!$C$15</f>
        <v>#DIV/0!</v>
      </c>
      <c r="J507" s="268" t="e">
        <f>D507*'6. WEIGHT PER PRODUCT '!$C$16</f>
        <v>#DIV/0!</v>
      </c>
      <c r="K507" s="268" t="e">
        <f>D507*'6. WEIGHT PER PRODUCT '!$C$17</f>
        <v>#DIV/0!</v>
      </c>
      <c r="L507" s="268" t="e">
        <f t="shared" si="140"/>
        <v>#DIV/0!</v>
      </c>
      <c r="M507" s="268" t="e">
        <f t="shared" si="130"/>
        <v>#DIV/0!</v>
      </c>
      <c r="N507" s="268" t="e">
        <f t="shared" si="131"/>
        <v>#DIV/0!</v>
      </c>
      <c r="O507" s="268" t="e">
        <f t="shared" si="132"/>
        <v>#DIV/0!</v>
      </c>
      <c r="P507" s="268" t="e">
        <f t="shared" si="141"/>
        <v>#DIV/0!</v>
      </c>
      <c r="Q507" s="268" t="e">
        <f t="shared" si="133"/>
        <v>#DIV/0!</v>
      </c>
      <c r="R507" s="268" t="e">
        <f t="shared" si="142"/>
        <v>#DIV/0!</v>
      </c>
      <c r="S507" s="268" t="e">
        <f t="shared" si="134"/>
        <v>#DIV/0!</v>
      </c>
      <c r="T507" s="268" t="e">
        <f t="shared" si="143"/>
        <v>#DIV/0!</v>
      </c>
      <c r="U507" s="268" t="e">
        <f t="shared" si="135"/>
        <v>#DIV/0!</v>
      </c>
      <c r="V507" s="269" t="e">
        <f t="shared" si="144"/>
        <v>#DIV/0!</v>
      </c>
      <c r="W507" s="270" t="e">
        <f t="shared" si="145"/>
        <v>#DIV/0!</v>
      </c>
      <c r="X507" s="270" t="e">
        <f t="shared" si="146"/>
        <v>#DIV/0!</v>
      </c>
      <c r="Y507" s="270" t="e">
        <f t="shared" si="136"/>
        <v>#DIV/0!</v>
      </c>
    </row>
    <row r="508" spans="1:25" ht="25.5" customHeight="1">
      <c r="A508" s="267">
        <v>399</v>
      </c>
      <c r="B508" s="212"/>
      <c r="C508" s="212"/>
      <c r="D508" s="268" t="e">
        <f>'2. Outdoor DSLAM'!H402</f>
        <v>#DIV/0!</v>
      </c>
      <c r="E508" s="268" t="e">
        <f>D508*'6. WEIGHT PER PRODUCT '!$C$11</f>
        <v>#DIV/0!</v>
      </c>
      <c r="F508" s="268" t="e">
        <f>D508*'6. WEIGHT PER PRODUCT '!$C$12</f>
        <v>#DIV/0!</v>
      </c>
      <c r="G508" s="268" t="e">
        <f>D508*'6. WEIGHT PER PRODUCT '!$C$13</f>
        <v>#DIV/0!</v>
      </c>
      <c r="H508" s="268" t="e">
        <f>D508*'6. WEIGHT PER PRODUCT '!$C$14</f>
        <v>#DIV/0!</v>
      </c>
      <c r="I508" s="268" t="e">
        <f>D508*'6. WEIGHT PER PRODUCT '!$C$15</f>
        <v>#DIV/0!</v>
      </c>
      <c r="J508" s="268" t="e">
        <f>D508*'6. WEIGHT PER PRODUCT '!$C$16</f>
        <v>#DIV/0!</v>
      </c>
      <c r="K508" s="268" t="e">
        <f>D508*'6. WEIGHT PER PRODUCT '!$C$17</f>
        <v>#DIV/0!</v>
      </c>
      <c r="L508" s="268" t="e">
        <f t="shared" si="140"/>
        <v>#DIV/0!</v>
      </c>
      <c r="M508" s="268" t="e">
        <f t="shared" si="130"/>
        <v>#DIV/0!</v>
      </c>
      <c r="N508" s="268" t="e">
        <f t="shared" si="131"/>
        <v>#DIV/0!</v>
      </c>
      <c r="O508" s="268" t="e">
        <f t="shared" si="132"/>
        <v>#DIV/0!</v>
      </c>
      <c r="P508" s="268" t="e">
        <f t="shared" si="141"/>
        <v>#DIV/0!</v>
      </c>
      <c r="Q508" s="268" t="e">
        <f t="shared" si="133"/>
        <v>#DIV/0!</v>
      </c>
      <c r="R508" s="268" t="e">
        <f t="shared" si="142"/>
        <v>#DIV/0!</v>
      </c>
      <c r="S508" s="268" t="e">
        <f t="shared" si="134"/>
        <v>#DIV/0!</v>
      </c>
      <c r="T508" s="268" t="e">
        <f t="shared" si="143"/>
        <v>#DIV/0!</v>
      </c>
      <c r="U508" s="268" t="e">
        <f t="shared" si="135"/>
        <v>#DIV/0!</v>
      </c>
      <c r="V508" s="269" t="e">
        <f t="shared" si="144"/>
        <v>#DIV/0!</v>
      </c>
      <c r="W508" s="270" t="e">
        <f t="shared" si="145"/>
        <v>#DIV/0!</v>
      </c>
      <c r="X508" s="270" t="e">
        <f t="shared" si="146"/>
        <v>#DIV/0!</v>
      </c>
      <c r="Y508" s="270" t="e">
        <f t="shared" si="136"/>
        <v>#DIV/0!</v>
      </c>
    </row>
    <row r="509" spans="1:25" ht="25.5" customHeight="1">
      <c r="A509" s="267">
        <v>400</v>
      </c>
      <c r="B509" s="212"/>
      <c r="C509" s="212"/>
      <c r="D509" s="268" t="e">
        <f>'2. Outdoor DSLAM'!H403</f>
        <v>#DIV/0!</v>
      </c>
      <c r="E509" s="268" t="e">
        <f>D509*'6. WEIGHT PER PRODUCT '!$C$11</f>
        <v>#DIV/0!</v>
      </c>
      <c r="F509" s="268" t="e">
        <f>D509*'6. WEIGHT PER PRODUCT '!$C$12</f>
        <v>#DIV/0!</v>
      </c>
      <c r="G509" s="268" t="e">
        <f>D509*'6. WEIGHT PER PRODUCT '!$C$13</f>
        <v>#DIV/0!</v>
      </c>
      <c r="H509" s="268" t="e">
        <f>D509*'6. WEIGHT PER PRODUCT '!$C$14</f>
        <v>#DIV/0!</v>
      </c>
      <c r="I509" s="268" t="e">
        <f>D509*'6. WEIGHT PER PRODUCT '!$C$15</f>
        <v>#DIV/0!</v>
      </c>
      <c r="J509" s="268" t="e">
        <f>D509*'6. WEIGHT PER PRODUCT '!$C$16</f>
        <v>#DIV/0!</v>
      </c>
      <c r="K509" s="268" t="e">
        <f>D509*'6. WEIGHT PER PRODUCT '!$C$17</f>
        <v>#DIV/0!</v>
      </c>
      <c r="L509" s="268" t="e">
        <f t="shared" si="140"/>
        <v>#DIV/0!</v>
      </c>
      <c r="M509" s="268" t="e">
        <f t="shared" si="130"/>
        <v>#DIV/0!</v>
      </c>
      <c r="N509" s="268" t="e">
        <f t="shared" si="131"/>
        <v>#DIV/0!</v>
      </c>
      <c r="O509" s="268" t="e">
        <f t="shared" si="132"/>
        <v>#DIV/0!</v>
      </c>
      <c r="P509" s="268" t="e">
        <f t="shared" si="141"/>
        <v>#DIV/0!</v>
      </c>
      <c r="Q509" s="268" t="e">
        <f t="shared" si="133"/>
        <v>#DIV/0!</v>
      </c>
      <c r="R509" s="268" t="e">
        <f t="shared" si="142"/>
        <v>#DIV/0!</v>
      </c>
      <c r="S509" s="268" t="e">
        <f t="shared" si="134"/>
        <v>#DIV/0!</v>
      </c>
      <c r="T509" s="268" t="e">
        <f t="shared" si="143"/>
        <v>#DIV/0!</v>
      </c>
      <c r="U509" s="268" t="e">
        <f t="shared" si="135"/>
        <v>#DIV/0!</v>
      </c>
      <c r="V509" s="269" t="e">
        <f t="shared" si="144"/>
        <v>#DIV/0!</v>
      </c>
      <c r="W509" s="270" t="e">
        <f t="shared" si="145"/>
        <v>#DIV/0!</v>
      </c>
      <c r="X509" s="270" t="e">
        <f t="shared" si="146"/>
        <v>#DIV/0!</v>
      </c>
      <c r="Y509" s="270" t="e">
        <f t="shared" si="136"/>
        <v>#DIV/0!</v>
      </c>
    </row>
    <row r="510" spans="1:25" ht="25.5" customHeight="1">
      <c r="A510" s="267">
        <v>401</v>
      </c>
      <c r="B510" s="212"/>
      <c r="C510" s="212"/>
      <c r="D510" s="268" t="e">
        <f>'2. Outdoor DSLAM'!H404</f>
        <v>#DIV/0!</v>
      </c>
      <c r="E510" s="268" t="e">
        <f>D510*'6. WEIGHT PER PRODUCT '!$C$11</f>
        <v>#DIV/0!</v>
      </c>
      <c r="F510" s="268" t="e">
        <f>D510*'6. WEIGHT PER PRODUCT '!$C$12</f>
        <v>#DIV/0!</v>
      </c>
      <c r="G510" s="268" t="e">
        <f>D510*'6. WEIGHT PER PRODUCT '!$C$13</f>
        <v>#DIV/0!</v>
      </c>
      <c r="H510" s="268" t="e">
        <f>D510*'6. WEIGHT PER PRODUCT '!$C$14</f>
        <v>#DIV/0!</v>
      </c>
      <c r="I510" s="268" t="e">
        <f>D510*'6. WEIGHT PER PRODUCT '!$C$15</f>
        <v>#DIV/0!</v>
      </c>
      <c r="J510" s="268" t="e">
        <f>D510*'6. WEIGHT PER PRODUCT '!$C$16</f>
        <v>#DIV/0!</v>
      </c>
      <c r="K510" s="268" t="e">
        <f>D510*'6. WEIGHT PER PRODUCT '!$C$17</f>
        <v>#DIV/0!</v>
      </c>
      <c r="L510" s="268" t="e">
        <f t="shared" si="140"/>
        <v>#DIV/0!</v>
      </c>
      <c r="M510" s="268" t="e">
        <f t="shared" si="130"/>
        <v>#DIV/0!</v>
      </c>
      <c r="N510" s="268" t="e">
        <f t="shared" si="131"/>
        <v>#DIV/0!</v>
      </c>
      <c r="O510" s="268" t="e">
        <f t="shared" si="132"/>
        <v>#DIV/0!</v>
      </c>
      <c r="P510" s="268" t="e">
        <f t="shared" si="141"/>
        <v>#DIV/0!</v>
      </c>
      <c r="Q510" s="268" t="e">
        <f t="shared" si="133"/>
        <v>#DIV/0!</v>
      </c>
      <c r="R510" s="268" t="e">
        <f t="shared" si="142"/>
        <v>#DIV/0!</v>
      </c>
      <c r="S510" s="268" t="e">
        <f t="shared" si="134"/>
        <v>#DIV/0!</v>
      </c>
      <c r="T510" s="268" t="e">
        <f t="shared" si="143"/>
        <v>#DIV/0!</v>
      </c>
      <c r="U510" s="268" t="e">
        <f t="shared" si="135"/>
        <v>#DIV/0!</v>
      </c>
      <c r="V510" s="269" t="e">
        <f t="shared" si="144"/>
        <v>#DIV/0!</v>
      </c>
      <c r="W510" s="270" t="e">
        <f t="shared" si="145"/>
        <v>#DIV/0!</v>
      </c>
      <c r="X510" s="270" t="e">
        <f t="shared" si="146"/>
        <v>#DIV/0!</v>
      </c>
      <c r="Y510" s="270" t="e">
        <f t="shared" si="136"/>
        <v>#DIV/0!</v>
      </c>
    </row>
    <row r="511" spans="1:25" ht="25.5" customHeight="1">
      <c r="A511" s="267">
        <v>402</v>
      </c>
      <c r="B511" s="212"/>
      <c r="C511" s="212"/>
      <c r="D511" s="268" t="e">
        <f>'2. Outdoor DSLAM'!H405</f>
        <v>#DIV/0!</v>
      </c>
      <c r="E511" s="268" t="e">
        <f>D511*'6. WEIGHT PER PRODUCT '!$C$11</f>
        <v>#DIV/0!</v>
      </c>
      <c r="F511" s="268" t="e">
        <f>D511*'6. WEIGHT PER PRODUCT '!$C$12</f>
        <v>#DIV/0!</v>
      </c>
      <c r="G511" s="268" t="e">
        <f>D511*'6. WEIGHT PER PRODUCT '!$C$13</f>
        <v>#DIV/0!</v>
      </c>
      <c r="H511" s="268" t="e">
        <f>D511*'6. WEIGHT PER PRODUCT '!$C$14</f>
        <v>#DIV/0!</v>
      </c>
      <c r="I511" s="268" t="e">
        <f>D511*'6. WEIGHT PER PRODUCT '!$C$15</f>
        <v>#DIV/0!</v>
      </c>
      <c r="J511" s="268" t="e">
        <f>D511*'6. WEIGHT PER PRODUCT '!$C$16</f>
        <v>#DIV/0!</v>
      </c>
      <c r="K511" s="268" t="e">
        <f>D511*'6. WEIGHT PER PRODUCT '!$C$17</f>
        <v>#DIV/0!</v>
      </c>
      <c r="L511" s="268" t="e">
        <f t="shared" si="140"/>
        <v>#DIV/0!</v>
      </c>
      <c r="M511" s="268" t="e">
        <f t="shared" si="130"/>
        <v>#DIV/0!</v>
      </c>
      <c r="N511" s="268" t="e">
        <f t="shared" si="131"/>
        <v>#DIV/0!</v>
      </c>
      <c r="O511" s="268" t="e">
        <f t="shared" si="132"/>
        <v>#DIV/0!</v>
      </c>
      <c r="P511" s="268" t="e">
        <f t="shared" si="141"/>
        <v>#DIV/0!</v>
      </c>
      <c r="Q511" s="268" t="e">
        <f t="shared" si="133"/>
        <v>#DIV/0!</v>
      </c>
      <c r="R511" s="268" t="e">
        <f t="shared" si="142"/>
        <v>#DIV/0!</v>
      </c>
      <c r="S511" s="268" t="e">
        <f t="shared" si="134"/>
        <v>#DIV/0!</v>
      </c>
      <c r="T511" s="268" t="e">
        <f t="shared" si="143"/>
        <v>#DIV/0!</v>
      </c>
      <c r="U511" s="268" t="e">
        <f t="shared" si="135"/>
        <v>#DIV/0!</v>
      </c>
      <c r="V511" s="269" t="e">
        <f t="shared" si="144"/>
        <v>#DIV/0!</v>
      </c>
      <c r="W511" s="270" t="e">
        <f t="shared" si="145"/>
        <v>#DIV/0!</v>
      </c>
      <c r="X511" s="270" t="e">
        <f t="shared" si="146"/>
        <v>#DIV/0!</v>
      </c>
      <c r="Y511" s="270" t="e">
        <f t="shared" si="136"/>
        <v>#DIV/0!</v>
      </c>
    </row>
    <row r="512" spans="1:25" ht="25.5" customHeight="1">
      <c r="A512" s="267">
        <v>403</v>
      </c>
      <c r="B512" s="212"/>
      <c r="C512" s="212"/>
      <c r="D512" s="268" t="e">
        <f>'2. Outdoor DSLAM'!H406</f>
        <v>#DIV/0!</v>
      </c>
      <c r="E512" s="268" t="e">
        <f>D512*'6. WEIGHT PER PRODUCT '!$C$11</f>
        <v>#DIV/0!</v>
      </c>
      <c r="F512" s="268" t="e">
        <f>D512*'6. WEIGHT PER PRODUCT '!$C$12</f>
        <v>#DIV/0!</v>
      </c>
      <c r="G512" s="268" t="e">
        <f>D512*'6. WEIGHT PER PRODUCT '!$C$13</f>
        <v>#DIV/0!</v>
      </c>
      <c r="H512" s="268" t="e">
        <f>D512*'6. WEIGHT PER PRODUCT '!$C$14</f>
        <v>#DIV/0!</v>
      </c>
      <c r="I512" s="268" t="e">
        <f>D512*'6. WEIGHT PER PRODUCT '!$C$15</f>
        <v>#DIV/0!</v>
      </c>
      <c r="J512" s="268" t="e">
        <f>D512*'6. WEIGHT PER PRODUCT '!$C$16</f>
        <v>#DIV/0!</v>
      </c>
      <c r="K512" s="268" t="e">
        <f>D512*'6. WEIGHT PER PRODUCT '!$C$17</f>
        <v>#DIV/0!</v>
      </c>
      <c r="L512" s="268" t="e">
        <f t="shared" si="140"/>
        <v>#DIV/0!</v>
      </c>
      <c r="M512" s="268" t="e">
        <f t="shared" si="130"/>
        <v>#DIV/0!</v>
      </c>
      <c r="N512" s="268" t="e">
        <f t="shared" si="131"/>
        <v>#DIV/0!</v>
      </c>
      <c r="O512" s="268" t="e">
        <f t="shared" si="132"/>
        <v>#DIV/0!</v>
      </c>
      <c r="P512" s="268" t="e">
        <f t="shared" si="141"/>
        <v>#DIV/0!</v>
      </c>
      <c r="Q512" s="268" t="e">
        <f t="shared" si="133"/>
        <v>#DIV/0!</v>
      </c>
      <c r="R512" s="268" t="e">
        <f t="shared" si="142"/>
        <v>#DIV/0!</v>
      </c>
      <c r="S512" s="268" t="e">
        <f t="shared" si="134"/>
        <v>#DIV/0!</v>
      </c>
      <c r="T512" s="268" t="e">
        <f t="shared" si="143"/>
        <v>#DIV/0!</v>
      </c>
      <c r="U512" s="268" t="e">
        <f t="shared" si="135"/>
        <v>#DIV/0!</v>
      </c>
      <c r="V512" s="269" t="e">
        <f t="shared" si="144"/>
        <v>#DIV/0!</v>
      </c>
      <c r="W512" s="270" t="e">
        <f t="shared" si="145"/>
        <v>#DIV/0!</v>
      </c>
      <c r="X512" s="270" t="e">
        <f t="shared" si="146"/>
        <v>#DIV/0!</v>
      </c>
      <c r="Y512" s="270" t="e">
        <f t="shared" si="136"/>
        <v>#DIV/0!</v>
      </c>
    </row>
    <row r="513" spans="1:25" ht="25.5" customHeight="1">
      <c r="A513" s="267">
        <v>404</v>
      </c>
      <c r="B513" s="212"/>
      <c r="C513" s="212"/>
      <c r="D513" s="268" t="e">
        <f>'2. Outdoor DSLAM'!H407</f>
        <v>#DIV/0!</v>
      </c>
      <c r="E513" s="268" t="e">
        <f>D513*'6. WEIGHT PER PRODUCT '!$C$11</f>
        <v>#DIV/0!</v>
      </c>
      <c r="F513" s="268" t="e">
        <f>D513*'6. WEIGHT PER PRODUCT '!$C$12</f>
        <v>#DIV/0!</v>
      </c>
      <c r="G513" s="268" t="e">
        <f>D513*'6. WEIGHT PER PRODUCT '!$C$13</f>
        <v>#DIV/0!</v>
      </c>
      <c r="H513" s="268" t="e">
        <f>D513*'6. WEIGHT PER PRODUCT '!$C$14</f>
        <v>#DIV/0!</v>
      </c>
      <c r="I513" s="268" t="e">
        <f>D513*'6. WEIGHT PER PRODUCT '!$C$15</f>
        <v>#DIV/0!</v>
      </c>
      <c r="J513" s="268" t="e">
        <f>D513*'6. WEIGHT PER PRODUCT '!$C$16</f>
        <v>#DIV/0!</v>
      </c>
      <c r="K513" s="268" t="e">
        <f>D513*'6. WEIGHT PER PRODUCT '!$C$17</f>
        <v>#DIV/0!</v>
      </c>
      <c r="L513" s="268" t="e">
        <f t="shared" si="140"/>
        <v>#DIV/0!</v>
      </c>
      <c r="M513" s="268" t="e">
        <f>(((E513*512)+(F513*1024)+(G513*2048)+(H513*4096))/1000)/50</f>
        <v>#DIV/0!</v>
      </c>
      <c r="N513" s="268" t="e">
        <f>(((I513*2048)+(J513*4096)+(K513*8192))/1000)/20</f>
        <v>#DIV/0!</v>
      </c>
      <c r="O513" s="268" t="e">
        <f>M513+N513</f>
        <v>#DIV/0!</v>
      </c>
      <c r="P513" s="268" t="e">
        <f t="shared" si="141"/>
        <v>#DIV/0!</v>
      </c>
      <c r="Q513" s="268" t="e">
        <f>IF(P513&gt;O513,0,O513-P513)</f>
        <v>#DIV/0!</v>
      </c>
      <c r="R513" s="268" t="e">
        <f t="shared" si="142"/>
        <v>#DIV/0!</v>
      </c>
      <c r="S513" s="268" t="e">
        <f>IF(R513&gt;Q513,0,Q513-R513)</f>
        <v>#DIV/0!</v>
      </c>
      <c r="T513" s="268" t="e">
        <f t="shared" si="143"/>
        <v>#DIV/0!</v>
      </c>
      <c r="U513" s="268" t="e">
        <f>SUM(P513:T513)</f>
        <v>#DIV/0!</v>
      </c>
      <c r="V513" s="269" t="e">
        <f t="shared" si="144"/>
        <v>#DIV/0!</v>
      </c>
      <c r="W513" s="270" t="e">
        <f t="shared" si="145"/>
        <v>#DIV/0!</v>
      </c>
      <c r="X513" s="270" t="e">
        <f t="shared" si="146"/>
        <v>#DIV/0!</v>
      </c>
      <c r="Y513" s="270" t="e">
        <f>SUM(V513:X513)</f>
        <v>#DIV/0!</v>
      </c>
    </row>
    <row r="514" spans="1:25" ht="25.5" customHeight="1">
      <c r="A514" s="267">
        <v>405</v>
      </c>
      <c r="B514" s="212"/>
      <c r="C514" s="212"/>
      <c r="D514" s="268" t="e">
        <f>'2. Outdoor DSLAM'!H408</f>
        <v>#DIV/0!</v>
      </c>
      <c r="E514" s="268" t="e">
        <f>D514*'6. WEIGHT PER PRODUCT '!$C$11</f>
        <v>#DIV/0!</v>
      </c>
      <c r="F514" s="268" t="e">
        <f>D514*'6. WEIGHT PER PRODUCT '!$C$12</f>
        <v>#DIV/0!</v>
      </c>
      <c r="G514" s="268" t="e">
        <f>D514*'6. WEIGHT PER PRODUCT '!$C$13</f>
        <v>#DIV/0!</v>
      </c>
      <c r="H514" s="268" t="e">
        <f>D514*'6. WEIGHT PER PRODUCT '!$C$14</f>
        <v>#DIV/0!</v>
      </c>
      <c r="I514" s="268" t="e">
        <f>D514*'6. WEIGHT PER PRODUCT '!$C$15</f>
        <v>#DIV/0!</v>
      </c>
      <c r="J514" s="268" t="e">
        <f>D514*'6. WEIGHT PER PRODUCT '!$C$16</f>
        <v>#DIV/0!</v>
      </c>
      <c r="K514" s="268" t="e">
        <f>D514*'6. WEIGHT PER PRODUCT '!$C$17</f>
        <v>#DIV/0!</v>
      </c>
      <c r="L514" s="268" t="e">
        <f t="shared" si="140"/>
        <v>#DIV/0!</v>
      </c>
      <c r="M514" s="268" t="e">
        <f>(((E514*512)+(F514*1024)+(G514*2048)+(H514*4096))/1000)/50</f>
        <v>#DIV/0!</v>
      </c>
      <c r="N514" s="268" t="e">
        <f>(((I514*2048)+(J514*4096)+(K514*8192))/1000)/20</f>
        <v>#DIV/0!</v>
      </c>
      <c r="O514" s="268" t="e">
        <f>M514+N514</f>
        <v>#DIV/0!</v>
      </c>
      <c r="P514" s="268" t="e">
        <f t="shared" si="141"/>
        <v>#DIV/0!</v>
      </c>
      <c r="Q514" s="268" t="e">
        <f>IF(P514&gt;O514,0,O514-P514)</f>
        <v>#DIV/0!</v>
      </c>
      <c r="R514" s="268" t="e">
        <f t="shared" si="142"/>
        <v>#DIV/0!</v>
      </c>
      <c r="S514" s="268" t="e">
        <f>IF(R514&gt;Q514,0,Q514-R514)</f>
        <v>#DIV/0!</v>
      </c>
      <c r="T514" s="268" t="e">
        <f t="shared" si="143"/>
        <v>#DIV/0!</v>
      </c>
      <c r="U514" s="268" t="e">
        <f>SUM(P514:T514)</f>
        <v>#DIV/0!</v>
      </c>
      <c r="V514" s="269" t="e">
        <f t="shared" si="144"/>
        <v>#DIV/0!</v>
      </c>
      <c r="W514" s="270" t="e">
        <f t="shared" si="145"/>
        <v>#DIV/0!</v>
      </c>
      <c r="X514" s="270" t="e">
        <f t="shared" si="146"/>
        <v>#DIV/0!</v>
      </c>
      <c r="Y514" s="270" t="e">
        <f>SUM(V514:X514)</f>
        <v>#DIV/0!</v>
      </c>
    </row>
    <row r="515" spans="1:25" ht="25.5" customHeight="1">
      <c r="A515" s="267">
        <v>406</v>
      </c>
      <c r="B515" s="212"/>
      <c r="C515" s="212"/>
      <c r="D515" s="268" t="e">
        <f>'2. Outdoor DSLAM'!H409</f>
        <v>#DIV/0!</v>
      </c>
      <c r="E515" s="268" t="e">
        <f>D515*'6. WEIGHT PER PRODUCT '!$C$11</f>
        <v>#DIV/0!</v>
      </c>
      <c r="F515" s="268" t="e">
        <f>D515*'6. WEIGHT PER PRODUCT '!$C$12</f>
        <v>#DIV/0!</v>
      </c>
      <c r="G515" s="268" t="e">
        <f>D515*'6. WEIGHT PER PRODUCT '!$C$13</f>
        <v>#DIV/0!</v>
      </c>
      <c r="H515" s="268" t="e">
        <f>D515*'6. WEIGHT PER PRODUCT '!$C$14</f>
        <v>#DIV/0!</v>
      </c>
      <c r="I515" s="268" t="e">
        <f>D515*'6. WEIGHT PER PRODUCT '!$C$15</f>
        <v>#DIV/0!</v>
      </c>
      <c r="J515" s="268" t="e">
        <f>D515*'6. WEIGHT PER PRODUCT '!$C$16</f>
        <v>#DIV/0!</v>
      </c>
      <c r="K515" s="268" t="e">
        <f>D515*'6. WEIGHT PER PRODUCT '!$C$17</f>
        <v>#DIV/0!</v>
      </c>
      <c r="L515" s="268" t="e">
        <f t="shared" si="140"/>
        <v>#DIV/0!</v>
      </c>
      <c r="M515" s="268" t="e">
        <f>(((E515*512)+(F515*1024)+(G515*2048)+(H515*4096))/1000)/50</f>
        <v>#DIV/0!</v>
      </c>
      <c r="N515" s="268" t="e">
        <f>(((I515*2048)+(J515*4096)+(K515*8192))/1000)/20</f>
        <v>#DIV/0!</v>
      </c>
      <c r="O515" s="268" t="e">
        <f>M515+N515</f>
        <v>#DIV/0!</v>
      </c>
      <c r="P515" s="268" t="e">
        <f t="shared" si="141"/>
        <v>#DIV/0!</v>
      </c>
      <c r="Q515" s="268" t="e">
        <f>IF(P515&gt;O515,0,O515-P515)</f>
        <v>#DIV/0!</v>
      </c>
      <c r="R515" s="268" t="e">
        <f t="shared" si="142"/>
        <v>#DIV/0!</v>
      </c>
      <c r="S515" s="268" t="e">
        <f>IF(R515&gt;Q515,0,Q515-R515)</f>
        <v>#DIV/0!</v>
      </c>
      <c r="T515" s="268" t="e">
        <f t="shared" si="143"/>
        <v>#DIV/0!</v>
      </c>
      <c r="U515" s="268" t="e">
        <f>SUM(P515:T515)</f>
        <v>#DIV/0!</v>
      </c>
      <c r="V515" s="269" t="e">
        <f t="shared" si="144"/>
        <v>#DIV/0!</v>
      </c>
      <c r="W515" s="270" t="e">
        <f t="shared" si="145"/>
        <v>#DIV/0!</v>
      </c>
      <c r="X515" s="270" t="e">
        <f t="shared" si="146"/>
        <v>#DIV/0!</v>
      </c>
      <c r="Y515" s="270" t="e">
        <f>SUM(V515:X515)</f>
        <v>#DIV/0!</v>
      </c>
    </row>
    <row r="516" spans="1:25" ht="25.5" customHeight="1">
      <c r="A516" s="267">
        <v>407</v>
      </c>
      <c r="B516" s="212"/>
      <c r="C516" s="212"/>
      <c r="D516" s="268" t="e">
        <f>'2. Outdoor DSLAM'!H410</f>
        <v>#DIV/0!</v>
      </c>
      <c r="E516" s="268" t="e">
        <f>D516*'6. WEIGHT PER PRODUCT '!$C$11</f>
        <v>#DIV/0!</v>
      </c>
      <c r="F516" s="268" t="e">
        <f>D516*'6. WEIGHT PER PRODUCT '!$C$12</f>
        <v>#DIV/0!</v>
      </c>
      <c r="G516" s="268" t="e">
        <f>D516*'6. WEIGHT PER PRODUCT '!$C$13</f>
        <v>#DIV/0!</v>
      </c>
      <c r="H516" s="268" t="e">
        <f>D516*'6. WEIGHT PER PRODUCT '!$C$14</f>
        <v>#DIV/0!</v>
      </c>
      <c r="I516" s="268" t="e">
        <f>D516*'6. WEIGHT PER PRODUCT '!$C$15</f>
        <v>#DIV/0!</v>
      </c>
      <c r="J516" s="268" t="e">
        <f>D516*'6. WEIGHT PER PRODUCT '!$C$16</f>
        <v>#DIV/0!</v>
      </c>
      <c r="K516" s="268" t="e">
        <f>D516*'6. WEIGHT PER PRODUCT '!$C$17</f>
        <v>#DIV/0!</v>
      </c>
      <c r="L516" s="268" t="e">
        <f t="shared" si="140"/>
        <v>#DIV/0!</v>
      </c>
      <c r="M516" s="268" t="e">
        <f>(((E516*512)+(F516*1024)+(G516*2048)+(H516*4096))/1000)/50</f>
        <v>#DIV/0!</v>
      </c>
      <c r="N516" s="268" t="e">
        <f>(((I516*2048)+(J516*4096)+(K516*8192))/1000)/20</f>
        <v>#DIV/0!</v>
      </c>
      <c r="O516" s="268" t="e">
        <f>M516+N516</f>
        <v>#DIV/0!</v>
      </c>
      <c r="P516" s="268" t="e">
        <f t="shared" si="141"/>
        <v>#DIV/0!</v>
      </c>
      <c r="Q516" s="268" t="e">
        <f>IF(P516&gt;O516,0,O516-P516)</f>
        <v>#DIV/0!</v>
      </c>
      <c r="R516" s="268" t="e">
        <f t="shared" si="142"/>
        <v>#DIV/0!</v>
      </c>
      <c r="S516" s="268" t="e">
        <f>IF(R516&gt;Q516,0,Q516-R516)</f>
        <v>#DIV/0!</v>
      </c>
      <c r="T516" s="268" t="e">
        <f t="shared" si="143"/>
        <v>#DIV/0!</v>
      </c>
      <c r="U516" s="268" t="e">
        <f>SUM(P516:T516)</f>
        <v>#DIV/0!</v>
      </c>
      <c r="V516" s="269" t="e">
        <f t="shared" si="144"/>
        <v>#DIV/0!</v>
      </c>
      <c r="W516" s="270" t="e">
        <f t="shared" si="145"/>
        <v>#DIV/0!</v>
      </c>
      <c r="X516" s="270" t="e">
        <f t="shared" si="146"/>
        <v>#DIV/0!</v>
      </c>
      <c r="Y516" s="270" t="e">
        <f>SUM(V516:X516)</f>
        <v>#DIV/0!</v>
      </c>
    </row>
    <row r="517" spans="1:25" ht="25.5" customHeight="1">
      <c r="A517" s="267">
        <v>408</v>
      </c>
      <c r="B517" s="212"/>
      <c r="C517" s="212"/>
      <c r="D517" s="268" t="e">
        <f>'2. Outdoor DSLAM'!H411</f>
        <v>#DIV/0!</v>
      </c>
      <c r="E517" s="268" t="e">
        <f>D517*'6. WEIGHT PER PRODUCT '!$C$11</f>
        <v>#DIV/0!</v>
      </c>
      <c r="F517" s="268" t="e">
        <f>D517*'6. WEIGHT PER PRODUCT '!$C$12</f>
        <v>#DIV/0!</v>
      </c>
      <c r="G517" s="268" t="e">
        <f>D517*'6. WEIGHT PER PRODUCT '!$C$13</f>
        <v>#DIV/0!</v>
      </c>
      <c r="H517" s="268" t="e">
        <f>D517*'6. WEIGHT PER PRODUCT '!$C$14</f>
        <v>#DIV/0!</v>
      </c>
      <c r="I517" s="268" t="e">
        <f>D517*'6. WEIGHT PER PRODUCT '!$C$15</f>
        <v>#DIV/0!</v>
      </c>
      <c r="J517" s="268" t="e">
        <f>D517*'6. WEIGHT PER PRODUCT '!$C$16</f>
        <v>#DIV/0!</v>
      </c>
      <c r="K517" s="268" t="e">
        <f>D517*'6. WEIGHT PER PRODUCT '!$C$17</f>
        <v>#DIV/0!</v>
      </c>
      <c r="L517" s="268" t="e">
        <f aca="true" t="shared" si="147" ref="L517:L580">((E517*512)+(F517*1024)+(G517*2048)+(H517*4096)+(I517*2048)+(J517*4096)+(K517*8192))/1000</f>
        <v>#DIV/0!</v>
      </c>
      <c r="M517" s="268" t="e">
        <f aca="true" t="shared" si="148" ref="M517:M580">(((E517*512)+(F517*1024)+(G517*2048)+(H517*4096))/1000)/50</f>
        <v>#DIV/0!</v>
      </c>
      <c r="N517" s="268" t="e">
        <f aca="true" t="shared" si="149" ref="N517:N580">(((I517*2048)+(J517*4096)+(K517*8192))/1000)/20</f>
        <v>#DIV/0!</v>
      </c>
      <c r="O517" s="268" t="e">
        <f aca="true" t="shared" si="150" ref="O517:O580">M517+N517</f>
        <v>#DIV/0!</v>
      </c>
      <c r="P517" s="268" t="e">
        <f t="shared" si="141"/>
        <v>#DIV/0!</v>
      </c>
      <c r="Q517" s="268" t="e">
        <f aca="true" t="shared" si="151" ref="Q517:Q580">IF(P517&gt;O517,0,O517-P517)</f>
        <v>#DIV/0!</v>
      </c>
      <c r="R517" s="268" t="e">
        <f t="shared" si="142"/>
        <v>#DIV/0!</v>
      </c>
      <c r="S517" s="268" t="e">
        <f aca="true" t="shared" si="152" ref="S517:S580">IF(R517&gt;Q517,0,Q517-R517)</f>
        <v>#DIV/0!</v>
      </c>
      <c r="T517" s="268" t="e">
        <f t="shared" si="143"/>
        <v>#DIV/0!</v>
      </c>
      <c r="U517" s="268" t="e">
        <f aca="true" t="shared" si="153" ref="U517:U580">SUM(P517:T517)</f>
        <v>#DIV/0!</v>
      </c>
      <c r="V517" s="269" t="e">
        <f t="shared" si="144"/>
        <v>#DIV/0!</v>
      </c>
      <c r="W517" s="270" t="e">
        <f t="shared" si="145"/>
        <v>#DIV/0!</v>
      </c>
      <c r="X517" s="270" t="e">
        <f t="shared" si="146"/>
        <v>#DIV/0!</v>
      </c>
      <c r="Y517" s="270" t="e">
        <f aca="true" t="shared" si="154" ref="Y517:Y580">SUM(V517:X517)</f>
        <v>#DIV/0!</v>
      </c>
    </row>
    <row r="518" spans="1:25" ht="25.5" customHeight="1">
      <c r="A518" s="267">
        <v>409</v>
      </c>
      <c r="B518" s="212"/>
      <c r="C518" s="212"/>
      <c r="D518" s="268" t="e">
        <f>'2. Outdoor DSLAM'!H412</f>
        <v>#DIV/0!</v>
      </c>
      <c r="E518" s="268" t="e">
        <f>D518*'6. WEIGHT PER PRODUCT '!$C$11</f>
        <v>#DIV/0!</v>
      </c>
      <c r="F518" s="268" t="e">
        <f>D518*'6. WEIGHT PER PRODUCT '!$C$12</f>
        <v>#DIV/0!</v>
      </c>
      <c r="G518" s="268" t="e">
        <f>D518*'6. WEIGHT PER PRODUCT '!$C$13</f>
        <v>#DIV/0!</v>
      </c>
      <c r="H518" s="268" t="e">
        <f>D518*'6. WEIGHT PER PRODUCT '!$C$14</f>
        <v>#DIV/0!</v>
      </c>
      <c r="I518" s="268" t="e">
        <f>D518*'6. WEIGHT PER PRODUCT '!$C$15</f>
        <v>#DIV/0!</v>
      </c>
      <c r="J518" s="268" t="e">
        <f>D518*'6. WEIGHT PER PRODUCT '!$C$16</f>
        <v>#DIV/0!</v>
      </c>
      <c r="K518" s="268" t="e">
        <f>D518*'6. WEIGHT PER PRODUCT '!$C$17</f>
        <v>#DIV/0!</v>
      </c>
      <c r="L518" s="268" t="e">
        <f t="shared" si="147"/>
        <v>#DIV/0!</v>
      </c>
      <c r="M518" s="268" t="e">
        <f t="shared" si="148"/>
        <v>#DIV/0!</v>
      </c>
      <c r="N518" s="268" t="e">
        <f t="shared" si="149"/>
        <v>#DIV/0!</v>
      </c>
      <c r="O518" s="268" t="e">
        <f t="shared" si="150"/>
        <v>#DIV/0!</v>
      </c>
      <c r="P518" s="268" t="e">
        <f t="shared" si="141"/>
        <v>#DIV/0!</v>
      </c>
      <c r="Q518" s="268" t="e">
        <f t="shared" si="151"/>
        <v>#DIV/0!</v>
      </c>
      <c r="R518" s="268" t="e">
        <f t="shared" si="142"/>
        <v>#DIV/0!</v>
      </c>
      <c r="S518" s="268" t="e">
        <f t="shared" si="152"/>
        <v>#DIV/0!</v>
      </c>
      <c r="T518" s="268" t="e">
        <f t="shared" si="143"/>
        <v>#DIV/0!</v>
      </c>
      <c r="U518" s="268" t="e">
        <f t="shared" si="153"/>
        <v>#DIV/0!</v>
      </c>
      <c r="V518" s="269" t="e">
        <f t="shared" si="144"/>
        <v>#DIV/0!</v>
      </c>
      <c r="W518" s="270" t="e">
        <f t="shared" si="145"/>
        <v>#DIV/0!</v>
      </c>
      <c r="X518" s="270" t="e">
        <f t="shared" si="146"/>
        <v>#DIV/0!</v>
      </c>
      <c r="Y518" s="270" t="e">
        <f t="shared" si="154"/>
        <v>#DIV/0!</v>
      </c>
    </row>
    <row r="519" spans="1:25" ht="25.5" customHeight="1">
      <c r="A519" s="267">
        <v>410</v>
      </c>
      <c r="B519" s="212"/>
      <c r="C519" s="212"/>
      <c r="D519" s="268" t="e">
        <f>'2. Outdoor DSLAM'!H413</f>
        <v>#DIV/0!</v>
      </c>
      <c r="E519" s="268" t="e">
        <f>D519*'6. WEIGHT PER PRODUCT '!$C$11</f>
        <v>#DIV/0!</v>
      </c>
      <c r="F519" s="268" t="e">
        <f>D519*'6. WEIGHT PER PRODUCT '!$C$12</f>
        <v>#DIV/0!</v>
      </c>
      <c r="G519" s="268" t="e">
        <f>D519*'6. WEIGHT PER PRODUCT '!$C$13</f>
        <v>#DIV/0!</v>
      </c>
      <c r="H519" s="268" t="e">
        <f>D519*'6. WEIGHT PER PRODUCT '!$C$14</f>
        <v>#DIV/0!</v>
      </c>
      <c r="I519" s="268" t="e">
        <f>D519*'6. WEIGHT PER PRODUCT '!$C$15</f>
        <v>#DIV/0!</v>
      </c>
      <c r="J519" s="268" t="e">
        <f>D519*'6. WEIGHT PER PRODUCT '!$C$16</f>
        <v>#DIV/0!</v>
      </c>
      <c r="K519" s="268" t="e">
        <f>D519*'6. WEIGHT PER PRODUCT '!$C$17</f>
        <v>#DIV/0!</v>
      </c>
      <c r="L519" s="268" t="e">
        <f t="shared" si="147"/>
        <v>#DIV/0!</v>
      </c>
      <c r="M519" s="268" t="e">
        <f t="shared" si="148"/>
        <v>#DIV/0!</v>
      </c>
      <c r="N519" s="268" t="e">
        <f t="shared" si="149"/>
        <v>#DIV/0!</v>
      </c>
      <c r="O519" s="268" t="e">
        <f t="shared" si="150"/>
        <v>#DIV/0!</v>
      </c>
      <c r="P519" s="268" t="e">
        <f t="shared" si="141"/>
        <v>#DIV/0!</v>
      </c>
      <c r="Q519" s="268" t="e">
        <f t="shared" si="151"/>
        <v>#DIV/0!</v>
      </c>
      <c r="R519" s="268" t="e">
        <f t="shared" si="142"/>
        <v>#DIV/0!</v>
      </c>
      <c r="S519" s="268" t="e">
        <f t="shared" si="152"/>
        <v>#DIV/0!</v>
      </c>
      <c r="T519" s="268" t="e">
        <f t="shared" si="143"/>
        <v>#DIV/0!</v>
      </c>
      <c r="U519" s="268" t="e">
        <f t="shared" si="153"/>
        <v>#DIV/0!</v>
      </c>
      <c r="V519" s="269" t="e">
        <f t="shared" si="144"/>
        <v>#DIV/0!</v>
      </c>
      <c r="W519" s="270" t="e">
        <f t="shared" si="145"/>
        <v>#DIV/0!</v>
      </c>
      <c r="X519" s="270" t="e">
        <f t="shared" si="146"/>
        <v>#DIV/0!</v>
      </c>
      <c r="Y519" s="270" t="e">
        <f t="shared" si="154"/>
        <v>#DIV/0!</v>
      </c>
    </row>
    <row r="520" spans="1:25" ht="25.5" customHeight="1">
      <c r="A520" s="267">
        <v>411</v>
      </c>
      <c r="B520" s="212"/>
      <c r="C520" s="212"/>
      <c r="D520" s="268" t="e">
        <f>'2. Outdoor DSLAM'!H414</f>
        <v>#DIV/0!</v>
      </c>
      <c r="E520" s="268" t="e">
        <f>D520*'6. WEIGHT PER PRODUCT '!$C$11</f>
        <v>#DIV/0!</v>
      </c>
      <c r="F520" s="268" t="e">
        <f>D520*'6. WEIGHT PER PRODUCT '!$C$12</f>
        <v>#DIV/0!</v>
      </c>
      <c r="G520" s="268" t="e">
        <f>D520*'6. WEIGHT PER PRODUCT '!$C$13</f>
        <v>#DIV/0!</v>
      </c>
      <c r="H520" s="268" t="e">
        <f>D520*'6. WEIGHT PER PRODUCT '!$C$14</f>
        <v>#DIV/0!</v>
      </c>
      <c r="I520" s="268" t="e">
        <f>D520*'6. WEIGHT PER PRODUCT '!$C$15</f>
        <v>#DIV/0!</v>
      </c>
      <c r="J520" s="268" t="e">
        <f>D520*'6. WEIGHT PER PRODUCT '!$C$16</f>
        <v>#DIV/0!</v>
      </c>
      <c r="K520" s="268" t="e">
        <f>D520*'6. WEIGHT PER PRODUCT '!$C$17</f>
        <v>#DIV/0!</v>
      </c>
      <c r="L520" s="268" t="e">
        <f t="shared" si="147"/>
        <v>#DIV/0!</v>
      </c>
      <c r="M520" s="268" t="e">
        <f t="shared" si="148"/>
        <v>#DIV/0!</v>
      </c>
      <c r="N520" s="268" t="e">
        <f t="shared" si="149"/>
        <v>#DIV/0!</v>
      </c>
      <c r="O520" s="268" t="e">
        <f t="shared" si="150"/>
        <v>#DIV/0!</v>
      </c>
      <c r="P520" s="268" t="e">
        <f t="shared" si="141"/>
        <v>#DIV/0!</v>
      </c>
      <c r="Q520" s="268" t="e">
        <f t="shared" si="151"/>
        <v>#DIV/0!</v>
      </c>
      <c r="R520" s="268" t="e">
        <f t="shared" si="142"/>
        <v>#DIV/0!</v>
      </c>
      <c r="S520" s="268" t="e">
        <f t="shared" si="152"/>
        <v>#DIV/0!</v>
      </c>
      <c r="T520" s="268" t="e">
        <f t="shared" si="143"/>
        <v>#DIV/0!</v>
      </c>
      <c r="U520" s="268" t="e">
        <f t="shared" si="153"/>
        <v>#DIV/0!</v>
      </c>
      <c r="V520" s="269" t="e">
        <f t="shared" si="144"/>
        <v>#DIV/0!</v>
      </c>
      <c r="W520" s="270" t="e">
        <f t="shared" si="145"/>
        <v>#DIV/0!</v>
      </c>
      <c r="X520" s="270" t="e">
        <f t="shared" si="146"/>
        <v>#DIV/0!</v>
      </c>
      <c r="Y520" s="270" t="e">
        <f t="shared" si="154"/>
        <v>#DIV/0!</v>
      </c>
    </row>
    <row r="521" spans="1:25" ht="25.5" customHeight="1">
      <c r="A521" s="267">
        <v>412</v>
      </c>
      <c r="B521" s="212"/>
      <c r="C521" s="212"/>
      <c r="D521" s="268" t="e">
        <f>'2. Outdoor DSLAM'!H415</f>
        <v>#DIV/0!</v>
      </c>
      <c r="E521" s="268" t="e">
        <f>D521*'6. WEIGHT PER PRODUCT '!$C$11</f>
        <v>#DIV/0!</v>
      </c>
      <c r="F521" s="268" t="e">
        <f>D521*'6. WEIGHT PER PRODUCT '!$C$12</f>
        <v>#DIV/0!</v>
      </c>
      <c r="G521" s="268" t="e">
        <f>D521*'6. WEIGHT PER PRODUCT '!$C$13</f>
        <v>#DIV/0!</v>
      </c>
      <c r="H521" s="268" t="e">
        <f>D521*'6. WEIGHT PER PRODUCT '!$C$14</f>
        <v>#DIV/0!</v>
      </c>
      <c r="I521" s="268" t="e">
        <f>D521*'6. WEIGHT PER PRODUCT '!$C$15</f>
        <v>#DIV/0!</v>
      </c>
      <c r="J521" s="268" t="e">
        <f>D521*'6. WEIGHT PER PRODUCT '!$C$16</f>
        <v>#DIV/0!</v>
      </c>
      <c r="K521" s="268" t="e">
        <f>D521*'6. WEIGHT PER PRODUCT '!$C$17</f>
        <v>#DIV/0!</v>
      </c>
      <c r="L521" s="268" t="e">
        <f t="shared" si="147"/>
        <v>#DIV/0!</v>
      </c>
      <c r="M521" s="268" t="e">
        <f t="shared" si="148"/>
        <v>#DIV/0!</v>
      </c>
      <c r="N521" s="268" t="e">
        <f t="shared" si="149"/>
        <v>#DIV/0!</v>
      </c>
      <c r="O521" s="268" t="e">
        <f t="shared" si="150"/>
        <v>#DIV/0!</v>
      </c>
      <c r="P521" s="268" t="e">
        <f t="shared" si="141"/>
        <v>#DIV/0!</v>
      </c>
      <c r="Q521" s="268" t="e">
        <f t="shared" si="151"/>
        <v>#DIV/0!</v>
      </c>
      <c r="R521" s="268" t="e">
        <f t="shared" si="142"/>
        <v>#DIV/0!</v>
      </c>
      <c r="S521" s="268" t="e">
        <f t="shared" si="152"/>
        <v>#DIV/0!</v>
      </c>
      <c r="T521" s="268" t="e">
        <f t="shared" si="143"/>
        <v>#DIV/0!</v>
      </c>
      <c r="U521" s="268" t="e">
        <f t="shared" si="153"/>
        <v>#DIV/0!</v>
      </c>
      <c r="V521" s="269" t="e">
        <f t="shared" si="144"/>
        <v>#DIV/0!</v>
      </c>
      <c r="W521" s="270" t="e">
        <f t="shared" si="145"/>
        <v>#DIV/0!</v>
      </c>
      <c r="X521" s="270" t="e">
        <f t="shared" si="146"/>
        <v>#DIV/0!</v>
      </c>
      <c r="Y521" s="270" t="e">
        <f t="shared" si="154"/>
        <v>#DIV/0!</v>
      </c>
    </row>
    <row r="522" spans="1:25" ht="25.5" customHeight="1">
      <c r="A522" s="267">
        <v>413</v>
      </c>
      <c r="B522" s="212"/>
      <c r="C522" s="212"/>
      <c r="D522" s="268" t="e">
        <f>'2. Outdoor DSLAM'!H416</f>
        <v>#DIV/0!</v>
      </c>
      <c r="E522" s="268" t="e">
        <f>D522*'6. WEIGHT PER PRODUCT '!$C$11</f>
        <v>#DIV/0!</v>
      </c>
      <c r="F522" s="268" t="e">
        <f>D522*'6. WEIGHT PER PRODUCT '!$C$12</f>
        <v>#DIV/0!</v>
      </c>
      <c r="G522" s="268" t="e">
        <f>D522*'6. WEIGHT PER PRODUCT '!$C$13</f>
        <v>#DIV/0!</v>
      </c>
      <c r="H522" s="268" t="e">
        <f>D522*'6. WEIGHT PER PRODUCT '!$C$14</f>
        <v>#DIV/0!</v>
      </c>
      <c r="I522" s="268" t="e">
        <f>D522*'6. WEIGHT PER PRODUCT '!$C$15</f>
        <v>#DIV/0!</v>
      </c>
      <c r="J522" s="268" t="e">
        <f>D522*'6. WEIGHT PER PRODUCT '!$C$16</f>
        <v>#DIV/0!</v>
      </c>
      <c r="K522" s="268" t="e">
        <f>D522*'6. WEIGHT PER PRODUCT '!$C$17</f>
        <v>#DIV/0!</v>
      </c>
      <c r="L522" s="268" t="e">
        <f t="shared" si="147"/>
        <v>#DIV/0!</v>
      </c>
      <c r="M522" s="268" t="e">
        <f t="shared" si="148"/>
        <v>#DIV/0!</v>
      </c>
      <c r="N522" s="268" t="e">
        <f t="shared" si="149"/>
        <v>#DIV/0!</v>
      </c>
      <c r="O522" s="268" t="e">
        <f t="shared" si="150"/>
        <v>#DIV/0!</v>
      </c>
      <c r="P522" s="268" t="e">
        <f t="shared" si="141"/>
        <v>#DIV/0!</v>
      </c>
      <c r="Q522" s="268" t="e">
        <f t="shared" si="151"/>
        <v>#DIV/0!</v>
      </c>
      <c r="R522" s="268" t="e">
        <f t="shared" si="142"/>
        <v>#DIV/0!</v>
      </c>
      <c r="S522" s="268" t="e">
        <f t="shared" si="152"/>
        <v>#DIV/0!</v>
      </c>
      <c r="T522" s="268" t="e">
        <f t="shared" si="143"/>
        <v>#DIV/0!</v>
      </c>
      <c r="U522" s="268" t="e">
        <f t="shared" si="153"/>
        <v>#DIV/0!</v>
      </c>
      <c r="V522" s="269" t="e">
        <f t="shared" si="144"/>
        <v>#DIV/0!</v>
      </c>
      <c r="W522" s="270" t="e">
        <f t="shared" si="145"/>
        <v>#DIV/0!</v>
      </c>
      <c r="X522" s="270" t="e">
        <f t="shared" si="146"/>
        <v>#DIV/0!</v>
      </c>
      <c r="Y522" s="270" t="e">
        <f t="shared" si="154"/>
        <v>#DIV/0!</v>
      </c>
    </row>
    <row r="523" spans="1:25" ht="25.5" customHeight="1">
      <c r="A523" s="267">
        <v>414</v>
      </c>
      <c r="B523" s="212"/>
      <c r="C523" s="212"/>
      <c r="D523" s="268" t="e">
        <f>'2. Outdoor DSLAM'!H417</f>
        <v>#DIV/0!</v>
      </c>
      <c r="E523" s="268" t="e">
        <f>D523*'6. WEIGHT PER PRODUCT '!$C$11</f>
        <v>#DIV/0!</v>
      </c>
      <c r="F523" s="268" t="e">
        <f>D523*'6. WEIGHT PER PRODUCT '!$C$12</f>
        <v>#DIV/0!</v>
      </c>
      <c r="G523" s="268" t="e">
        <f>D523*'6. WEIGHT PER PRODUCT '!$C$13</f>
        <v>#DIV/0!</v>
      </c>
      <c r="H523" s="268" t="e">
        <f>D523*'6. WEIGHT PER PRODUCT '!$C$14</f>
        <v>#DIV/0!</v>
      </c>
      <c r="I523" s="268" t="e">
        <f>D523*'6. WEIGHT PER PRODUCT '!$C$15</f>
        <v>#DIV/0!</v>
      </c>
      <c r="J523" s="268" t="e">
        <f>D523*'6. WEIGHT PER PRODUCT '!$C$16</f>
        <v>#DIV/0!</v>
      </c>
      <c r="K523" s="268" t="e">
        <f>D523*'6. WEIGHT PER PRODUCT '!$C$17</f>
        <v>#DIV/0!</v>
      </c>
      <c r="L523" s="268" t="e">
        <f t="shared" si="147"/>
        <v>#DIV/0!</v>
      </c>
      <c r="M523" s="268" t="e">
        <f t="shared" si="148"/>
        <v>#DIV/0!</v>
      </c>
      <c r="N523" s="268" t="e">
        <f t="shared" si="149"/>
        <v>#DIV/0!</v>
      </c>
      <c r="O523" s="268" t="e">
        <f t="shared" si="150"/>
        <v>#DIV/0!</v>
      </c>
      <c r="P523" s="268" t="e">
        <f t="shared" si="141"/>
        <v>#DIV/0!</v>
      </c>
      <c r="Q523" s="268" t="e">
        <f t="shared" si="151"/>
        <v>#DIV/0!</v>
      </c>
      <c r="R523" s="268" t="e">
        <f t="shared" si="142"/>
        <v>#DIV/0!</v>
      </c>
      <c r="S523" s="268" t="e">
        <f t="shared" si="152"/>
        <v>#DIV/0!</v>
      </c>
      <c r="T523" s="268" t="e">
        <f t="shared" si="143"/>
        <v>#DIV/0!</v>
      </c>
      <c r="U523" s="268" t="e">
        <f t="shared" si="153"/>
        <v>#DIV/0!</v>
      </c>
      <c r="V523" s="269" t="e">
        <f t="shared" si="144"/>
        <v>#DIV/0!</v>
      </c>
      <c r="W523" s="270" t="e">
        <f t="shared" si="145"/>
        <v>#DIV/0!</v>
      </c>
      <c r="X523" s="270" t="e">
        <f t="shared" si="146"/>
        <v>#DIV/0!</v>
      </c>
      <c r="Y523" s="270" t="e">
        <f t="shared" si="154"/>
        <v>#DIV/0!</v>
      </c>
    </row>
    <row r="524" spans="1:25" ht="25.5" customHeight="1">
      <c r="A524" s="267">
        <v>415</v>
      </c>
      <c r="B524" s="212"/>
      <c r="C524" s="212"/>
      <c r="D524" s="268" t="e">
        <f>'2. Outdoor DSLAM'!H418</f>
        <v>#DIV/0!</v>
      </c>
      <c r="E524" s="268" t="e">
        <f>D524*'6. WEIGHT PER PRODUCT '!$C$11</f>
        <v>#DIV/0!</v>
      </c>
      <c r="F524" s="268" t="e">
        <f>D524*'6. WEIGHT PER PRODUCT '!$C$12</f>
        <v>#DIV/0!</v>
      </c>
      <c r="G524" s="268" t="e">
        <f>D524*'6. WEIGHT PER PRODUCT '!$C$13</f>
        <v>#DIV/0!</v>
      </c>
      <c r="H524" s="268" t="e">
        <f>D524*'6. WEIGHT PER PRODUCT '!$C$14</f>
        <v>#DIV/0!</v>
      </c>
      <c r="I524" s="268" t="e">
        <f>D524*'6. WEIGHT PER PRODUCT '!$C$15</f>
        <v>#DIV/0!</v>
      </c>
      <c r="J524" s="268" t="e">
        <f>D524*'6. WEIGHT PER PRODUCT '!$C$16</f>
        <v>#DIV/0!</v>
      </c>
      <c r="K524" s="268" t="e">
        <f>D524*'6. WEIGHT PER PRODUCT '!$C$17</f>
        <v>#DIV/0!</v>
      </c>
      <c r="L524" s="268" t="e">
        <f t="shared" si="147"/>
        <v>#DIV/0!</v>
      </c>
      <c r="M524" s="268" t="e">
        <f t="shared" si="148"/>
        <v>#DIV/0!</v>
      </c>
      <c r="N524" s="268" t="e">
        <f t="shared" si="149"/>
        <v>#DIV/0!</v>
      </c>
      <c r="O524" s="268" t="e">
        <f t="shared" si="150"/>
        <v>#DIV/0!</v>
      </c>
      <c r="P524" s="268" t="e">
        <f t="shared" si="141"/>
        <v>#DIV/0!</v>
      </c>
      <c r="Q524" s="268" t="e">
        <f t="shared" si="151"/>
        <v>#DIV/0!</v>
      </c>
      <c r="R524" s="268" t="e">
        <f t="shared" si="142"/>
        <v>#DIV/0!</v>
      </c>
      <c r="S524" s="268" t="e">
        <f t="shared" si="152"/>
        <v>#DIV/0!</v>
      </c>
      <c r="T524" s="268" t="e">
        <f t="shared" si="143"/>
        <v>#DIV/0!</v>
      </c>
      <c r="U524" s="268" t="e">
        <f t="shared" si="153"/>
        <v>#DIV/0!</v>
      </c>
      <c r="V524" s="269" t="e">
        <f t="shared" si="144"/>
        <v>#DIV/0!</v>
      </c>
      <c r="W524" s="270" t="e">
        <f t="shared" si="145"/>
        <v>#DIV/0!</v>
      </c>
      <c r="X524" s="270" t="e">
        <f t="shared" si="146"/>
        <v>#DIV/0!</v>
      </c>
      <c r="Y524" s="270" t="e">
        <f t="shared" si="154"/>
        <v>#DIV/0!</v>
      </c>
    </row>
    <row r="525" spans="1:25" ht="25.5" customHeight="1">
      <c r="A525" s="267">
        <v>416</v>
      </c>
      <c r="B525" s="212"/>
      <c r="C525" s="212"/>
      <c r="D525" s="268" t="e">
        <f>'2. Outdoor DSLAM'!H419</f>
        <v>#DIV/0!</v>
      </c>
      <c r="E525" s="268" t="e">
        <f>D525*'6. WEIGHT PER PRODUCT '!$C$11</f>
        <v>#DIV/0!</v>
      </c>
      <c r="F525" s="268" t="e">
        <f>D525*'6. WEIGHT PER PRODUCT '!$C$12</f>
        <v>#DIV/0!</v>
      </c>
      <c r="G525" s="268" t="e">
        <f>D525*'6. WEIGHT PER PRODUCT '!$C$13</f>
        <v>#DIV/0!</v>
      </c>
      <c r="H525" s="268" t="e">
        <f>D525*'6. WEIGHT PER PRODUCT '!$C$14</f>
        <v>#DIV/0!</v>
      </c>
      <c r="I525" s="268" t="e">
        <f>D525*'6. WEIGHT PER PRODUCT '!$C$15</f>
        <v>#DIV/0!</v>
      </c>
      <c r="J525" s="268" t="e">
        <f>D525*'6. WEIGHT PER PRODUCT '!$C$16</f>
        <v>#DIV/0!</v>
      </c>
      <c r="K525" s="268" t="e">
        <f>D525*'6. WEIGHT PER PRODUCT '!$C$17</f>
        <v>#DIV/0!</v>
      </c>
      <c r="L525" s="268" t="e">
        <f t="shared" si="147"/>
        <v>#DIV/0!</v>
      </c>
      <c r="M525" s="268" t="e">
        <f t="shared" si="148"/>
        <v>#DIV/0!</v>
      </c>
      <c r="N525" s="268" t="e">
        <f t="shared" si="149"/>
        <v>#DIV/0!</v>
      </c>
      <c r="O525" s="268" t="e">
        <f t="shared" si="150"/>
        <v>#DIV/0!</v>
      </c>
      <c r="P525" s="268" t="e">
        <f t="shared" si="141"/>
        <v>#DIV/0!</v>
      </c>
      <c r="Q525" s="268" t="e">
        <f t="shared" si="151"/>
        <v>#DIV/0!</v>
      </c>
      <c r="R525" s="268" t="e">
        <f t="shared" si="142"/>
        <v>#DIV/0!</v>
      </c>
      <c r="S525" s="268" t="e">
        <f t="shared" si="152"/>
        <v>#DIV/0!</v>
      </c>
      <c r="T525" s="268" t="e">
        <f t="shared" si="143"/>
        <v>#DIV/0!</v>
      </c>
      <c r="U525" s="268" t="e">
        <f t="shared" si="153"/>
        <v>#DIV/0!</v>
      </c>
      <c r="V525" s="269" t="e">
        <f t="shared" si="144"/>
        <v>#DIV/0!</v>
      </c>
      <c r="W525" s="270" t="e">
        <f t="shared" si="145"/>
        <v>#DIV/0!</v>
      </c>
      <c r="X525" s="270" t="e">
        <f t="shared" si="146"/>
        <v>#DIV/0!</v>
      </c>
      <c r="Y525" s="270" t="e">
        <f t="shared" si="154"/>
        <v>#DIV/0!</v>
      </c>
    </row>
    <row r="526" spans="1:25" ht="25.5" customHeight="1">
      <c r="A526" s="267">
        <v>417</v>
      </c>
      <c r="B526" s="212"/>
      <c r="C526" s="212"/>
      <c r="D526" s="268" t="e">
        <f>'2. Outdoor DSLAM'!H420</f>
        <v>#DIV/0!</v>
      </c>
      <c r="E526" s="268" t="e">
        <f>D526*'6. WEIGHT PER PRODUCT '!$C$11</f>
        <v>#DIV/0!</v>
      </c>
      <c r="F526" s="268" t="e">
        <f>D526*'6. WEIGHT PER PRODUCT '!$C$12</f>
        <v>#DIV/0!</v>
      </c>
      <c r="G526" s="268" t="e">
        <f>D526*'6. WEIGHT PER PRODUCT '!$C$13</f>
        <v>#DIV/0!</v>
      </c>
      <c r="H526" s="268" t="e">
        <f>D526*'6. WEIGHT PER PRODUCT '!$C$14</f>
        <v>#DIV/0!</v>
      </c>
      <c r="I526" s="268" t="e">
        <f>D526*'6. WEIGHT PER PRODUCT '!$C$15</f>
        <v>#DIV/0!</v>
      </c>
      <c r="J526" s="268" t="e">
        <f>D526*'6. WEIGHT PER PRODUCT '!$C$16</f>
        <v>#DIV/0!</v>
      </c>
      <c r="K526" s="268" t="e">
        <f>D526*'6. WEIGHT PER PRODUCT '!$C$17</f>
        <v>#DIV/0!</v>
      </c>
      <c r="L526" s="268" t="e">
        <f t="shared" si="147"/>
        <v>#DIV/0!</v>
      </c>
      <c r="M526" s="268" t="e">
        <f t="shared" si="148"/>
        <v>#DIV/0!</v>
      </c>
      <c r="N526" s="268" t="e">
        <f t="shared" si="149"/>
        <v>#DIV/0!</v>
      </c>
      <c r="O526" s="268" t="e">
        <f t="shared" si="150"/>
        <v>#DIV/0!</v>
      </c>
      <c r="P526" s="268" t="e">
        <f t="shared" si="141"/>
        <v>#DIV/0!</v>
      </c>
      <c r="Q526" s="268" t="e">
        <f t="shared" si="151"/>
        <v>#DIV/0!</v>
      </c>
      <c r="R526" s="268" t="e">
        <f t="shared" si="142"/>
        <v>#DIV/0!</v>
      </c>
      <c r="S526" s="268" t="e">
        <f t="shared" si="152"/>
        <v>#DIV/0!</v>
      </c>
      <c r="T526" s="268" t="e">
        <f t="shared" si="143"/>
        <v>#DIV/0!</v>
      </c>
      <c r="U526" s="268" t="e">
        <f t="shared" si="153"/>
        <v>#DIV/0!</v>
      </c>
      <c r="V526" s="269" t="e">
        <f t="shared" si="144"/>
        <v>#DIV/0!</v>
      </c>
      <c r="W526" s="270" t="e">
        <f t="shared" si="145"/>
        <v>#DIV/0!</v>
      </c>
      <c r="X526" s="270" t="e">
        <f t="shared" si="146"/>
        <v>#DIV/0!</v>
      </c>
      <c r="Y526" s="270" t="e">
        <f t="shared" si="154"/>
        <v>#DIV/0!</v>
      </c>
    </row>
    <row r="527" spans="1:25" ht="25.5" customHeight="1">
      <c r="A527" s="267">
        <v>418</v>
      </c>
      <c r="B527" s="212"/>
      <c r="C527" s="212"/>
      <c r="D527" s="268" t="e">
        <f>'2. Outdoor DSLAM'!H421</f>
        <v>#DIV/0!</v>
      </c>
      <c r="E527" s="268" t="e">
        <f>D527*'6. WEIGHT PER PRODUCT '!$C$11</f>
        <v>#DIV/0!</v>
      </c>
      <c r="F527" s="268" t="e">
        <f>D527*'6. WEIGHT PER PRODUCT '!$C$12</f>
        <v>#DIV/0!</v>
      </c>
      <c r="G527" s="268" t="e">
        <f>D527*'6. WEIGHT PER PRODUCT '!$C$13</f>
        <v>#DIV/0!</v>
      </c>
      <c r="H527" s="268" t="e">
        <f>D527*'6. WEIGHT PER PRODUCT '!$C$14</f>
        <v>#DIV/0!</v>
      </c>
      <c r="I527" s="268" t="e">
        <f>D527*'6. WEIGHT PER PRODUCT '!$C$15</f>
        <v>#DIV/0!</v>
      </c>
      <c r="J527" s="268" t="e">
        <f>D527*'6. WEIGHT PER PRODUCT '!$C$16</f>
        <v>#DIV/0!</v>
      </c>
      <c r="K527" s="268" t="e">
        <f>D527*'6. WEIGHT PER PRODUCT '!$C$17</f>
        <v>#DIV/0!</v>
      </c>
      <c r="L527" s="268" t="e">
        <f t="shared" si="147"/>
        <v>#DIV/0!</v>
      </c>
      <c r="M527" s="268" t="e">
        <f t="shared" si="148"/>
        <v>#DIV/0!</v>
      </c>
      <c r="N527" s="268" t="e">
        <f t="shared" si="149"/>
        <v>#DIV/0!</v>
      </c>
      <c r="O527" s="268" t="e">
        <f t="shared" si="150"/>
        <v>#DIV/0!</v>
      </c>
      <c r="P527" s="268" t="e">
        <f t="shared" si="141"/>
        <v>#DIV/0!</v>
      </c>
      <c r="Q527" s="268" t="e">
        <f t="shared" si="151"/>
        <v>#DIV/0!</v>
      </c>
      <c r="R527" s="268" t="e">
        <f t="shared" si="142"/>
        <v>#DIV/0!</v>
      </c>
      <c r="S527" s="268" t="e">
        <f t="shared" si="152"/>
        <v>#DIV/0!</v>
      </c>
      <c r="T527" s="268" t="e">
        <f t="shared" si="143"/>
        <v>#DIV/0!</v>
      </c>
      <c r="U527" s="268" t="e">
        <f t="shared" si="153"/>
        <v>#DIV/0!</v>
      </c>
      <c r="V527" s="269" t="e">
        <f t="shared" si="144"/>
        <v>#DIV/0!</v>
      </c>
      <c r="W527" s="270" t="e">
        <f t="shared" si="145"/>
        <v>#DIV/0!</v>
      </c>
      <c r="X527" s="270" t="e">
        <f t="shared" si="146"/>
        <v>#DIV/0!</v>
      </c>
      <c r="Y527" s="270" t="e">
        <f t="shared" si="154"/>
        <v>#DIV/0!</v>
      </c>
    </row>
    <row r="528" spans="1:25" ht="25.5" customHeight="1">
      <c r="A528" s="267">
        <v>419</v>
      </c>
      <c r="B528" s="212"/>
      <c r="C528" s="212"/>
      <c r="D528" s="268" t="e">
        <f>'2. Outdoor DSLAM'!H422</f>
        <v>#DIV/0!</v>
      </c>
      <c r="E528" s="268" t="e">
        <f>D528*'6. WEIGHT PER PRODUCT '!$C$11</f>
        <v>#DIV/0!</v>
      </c>
      <c r="F528" s="268" t="e">
        <f>D528*'6. WEIGHT PER PRODUCT '!$C$12</f>
        <v>#DIV/0!</v>
      </c>
      <c r="G528" s="268" t="e">
        <f>D528*'6. WEIGHT PER PRODUCT '!$C$13</f>
        <v>#DIV/0!</v>
      </c>
      <c r="H528" s="268" t="e">
        <f>D528*'6. WEIGHT PER PRODUCT '!$C$14</f>
        <v>#DIV/0!</v>
      </c>
      <c r="I528" s="268" t="e">
        <f>D528*'6. WEIGHT PER PRODUCT '!$C$15</f>
        <v>#DIV/0!</v>
      </c>
      <c r="J528" s="268" t="e">
        <f>D528*'6. WEIGHT PER PRODUCT '!$C$16</f>
        <v>#DIV/0!</v>
      </c>
      <c r="K528" s="268" t="e">
        <f>D528*'6. WEIGHT PER PRODUCT '!$C$17</f>
        <v>#DIV/0!</v>
      </c>
      <c r="L528" s="268" t="e">
        <f t="shared" si="147"/>
        <v>#DIV/0!</v>
      </c>
      <c r="M528" s="268" t="e">
        <f t="shared" si="148"/>
        <v>#DIV/0!</v>
      </c>
      <c r="N528" s="268" t="e">
        <f t="shared" si="149"/>
        <v>#DIV/0!</v>
      </c>
      <c r="O528" s="268" t="e">
        <f t="shared" si="150"/>
        <v>#DIV/0!</v>
      </c>
      <c r="P528" s="268" t="e">
        <f t="shared" si="141"/>
        <v>#DIV/0!</v>
      </c>
      <c r="Q528" s="268" t="e">
        <f t="shared" si="151"/>
        <v>#DIV/0!</v>
      </c>
      <c r="R528" s="268" t="e">
        <f t="shared" si="142"/>
        <v>#DIV/0!</v>
      </c>
      <c r="S528" s="268" t="e">
        <f t="shared" si="152"/>
        <v>#DIV/0!</v>
      </c>
      <c r="T528" s="268" t="e">
        <f t="shared" si="143"/>
        <v>#DIV/0!</v>
      </c>
      <c r="U528" s="268" t="e">
        <f t="shared" si="153"/>
        <v>#DIV/0!</v>
      </c>
      <c r="V528" s="269" t="e">
        <f t="shared" si="144"/>
        <v>#DIV/0!</v>
      </c>
      <c r="W528" s="270" t="e">
        <f t="shared" si="145"/>
        <v>#DIV/0!</v>
      </c>
      <c r="X528" s="270" t="e">
        <f t="shared" si="146"/>
        <v>#DIV/0!</v>
      </c>
      <c r="Y528" s="270" t="e">
        <f t="shared" si="154"/>
        <v>#DIV/0!</v>
      </c>
    </row>
    <row r="529" spans="1:25" ht="25.5" customHeight="1">
      <c r="A529" s="267">
        <v>420</v>
      </c>
      <c r="B529" s="212"/>
      <c r="C529" s="212"/>
      <c r="D529" s="268" t="e">
        <f>'2. Outdoor DSLAM'!H423</f>
        <v>#DIV/0!</v>
      </c>
      <c r="E529" s="268" t="e">
        <f>D529*'6. WEIGHT PER PRODUCT '!$C$11</f>
        <v>#DIV/0!</v>
      </c>
      <c r="F529" s="268" t="e">
        <f>D529*'6. WEIGHT PER PRODUCT '!$C$12</f>
        <v>#DIV/0!</v>
      </c>
      <c r="G529" s="268" t="e">
        <f>D529*'6. WEIGHT PER PRODUCT '!$C$13</f>
        <v>#DIV/0!</v>
      </c>
      <c r="H529" s="268" t="e">
        <f>D529*'6. WEIGHT PER PRODUCT '!$C$14</f>
        <v>#DIV/0!</v>
      </c>
      <c r="I529" s="268" t="e">
        <f>D529*'6. WEIGHT PER PRODUCT '!$C$15</f>
        <v>#DIV/0!</v>
      </c>
      <c r="J529" s="268" t="e">
        <f>D529*'6. WEIGHT PER PRODUCT '!$C$16</f>
        <v>#DIV/0!</v>
      </c>
      <c r="K529" s="268" t="e">
        <f>D529*'6. WEIGHT PER PRODUCT '!$C$17</f>
        <v>#DIV/0!</v>
      </c>
      <c r="L529" s="268" t="e">
        <f t="shared" si="147"/>
        <v>#DIV/0!</v>
      </c>
      <c r="M529" s="268" t="e">
        <f t="shared" si="148"/>
        <v>#DIV/0!</v>
      </c>
      <c r="N529" s="268" t="e">
        <f t="shared" si="149"/>
        <v>#DIV/0!</v>
      </c>
      <c r="O529" s="268" t="e">
        <f t="shared" si="150"/>
        <v>#DIV/0!</v>
      </c>
      <c r="P529" s="268" t="e">
        <f t="shared" si="141"/>
        <v>#DIV/0!</v>
      </c>
      <c r="Q529" s="268" t="e">
        <f t="shared" si="151"/>
        <v>#DIV/0!</v>
      </c>
      <c r="R529" s="268" t="e">
        <f t="shared" si="142"/>
        <v>#DIV/0!</v>
      </c>
      <c r="S529" s="268" t="e">
        <f t="shared" si="152"/>
        <v>#DIV/0!</v>
      </c>
      <c r="T529" s="268" t="e">
        <f t="shared" si="143"/>
        <v>#DIV/0!</v>
      </c>
      <c r="U529" s="268" t="e">
        <f t="shared" si="153"/>
        <v>#DIV/0!</v>
      </c>
      <c r="V529" s="269" t="e">
        <f t="shared" si="144"/>
        <v>#DIV/0!</v>
      </c>
      <c r="W529" s="270" t="e">
        <f t="shared" si="145"/>
        <v>#DIV/0!</v>
      </c>
      <c r="X529" s="270" t="e">
        <f t="shared" si="146"/>
        <v>#DIV/0!</v>
      </c>
      <c r="Y529" s="270" t="e">
        <f t="shared" si="154"/>
        <v>#DIV/0!</v>
      </c>
    </row>
    <row r="530" spans="1:25" ht="25.5" customHeight="1">
      <c r="A530" s="267">
        <v>421</v>
      </c>
      <c r="B530" s="212"/>
      <c r="C530" s="212"/>
      <c r="D530" s="268" t="e">
        <f>'2. Outdoor DSLAM'!H424</f>
        <v>#DIV/0!</v>
      </c>
      <c r="E530" s="268" t="e">
        <f>D530*'6. WEIGHT PER PRODUCT '!$C$11</f>
        <v>#DIV/0!</v>
      </c>
      <c r="F530" s="268" t="e">
        <f>D530*'6. WEIGHT PER PRODUCT '!$C$12</f>
        <v>#DIV/0!</v>
      </c>
      <c r="G530" s="268" t="e">
        <f>D530*'6. WEIGHT PER PRODUCT '!$C$13</f>
        <v>#DIV/0!</v>
      </c>
      <c r="H530" s="268" t="e">
        <f>D530*'6. WEIGHT PER PRODUCT '!$C$14</f>
        <v>#DIV/0!</v>
      </c>
      <c r="I530" s="268" t="e">
        <f>D530*'6. WEIGHT PER PRODUCT '!$C$15</f>
        <v>#DIV/0!</v>
      </c>
      <c r="J530" s="268" t="e">
        <f>D530*'6. WEIGHT PER PRODUCT '!$C$16</f>
        <v>#DIV/0!</v>
      </c>
      <c r="K530" s="268" t="e">
        <f>D530*'6. WEIGHT PER PRODUCT '!$C$17</f>
        <v>#DIV/0!</v>
      </c>
      <c r="L530" s="268" t="e">
        <f t="shared" si="147"/>
        <v>#DIV/0!</v>
      </c>
      <c r="M530" s="268" t="e">
        <f t="shared" si="148"/>
        <v>#DIV/0!</v>
      </c>
      <c r="N530" s="268" t="e">
        <f t="shared" si="149"/>
        <v>#DIV/0!</v>
      </c>
      <c r="O530" s="268" t="e">
        <f t="shared" si="150"/>
        <v>#DIV/0!</v>
      </c>
      <c r="P530" s="268" t="e">
        <f t="shared" si="141"/>
        <v>#DIV/0!</v>
      </c>
      <c r="Q530" s="268" t="e">
        <f t="shared" si="151"/>
        <v>#DIV/0!</v>
      </c>
      <c r="R530" s="268" t="e">
        <f t="shared" si="142"/>
        <v>#DIV/0!</v>
      </c>
      <c r="S530" s="268" t="e">
        <f t="shared" si="152"/>
        <v>#DIV/0!</v>
      </c>
      <c r="T530" s="268" t="e">
        <f t="shared" si="143"/>
        <v>#DIV/0!</v>
      </c>
      <c r="U530" s="268" t="e">
        <f t="shared" si="153"/>
        <v>#DIV/0!</v>
      </c>
      <c r="V530" s="269" t="e">
        <f t="shared" si="144"/>
        <v>#DIV/0!</v>
      </c>
      <c r="W530" s="270" t="e">
        <f t="shared" si="145"/>
        <v>#DIV/0!</v>
      </c>
      <c r="X530" s="270" t="e">
        <f t="shared" si="146"/>
        <v>#DIV/0!</v>
      </c>
      <c r="Y530" s="270" t="e">
        <f t="shared" si="154"/>
        <v>#DIV/0!</v>
      </c>
    </row>
    <row r="531" spans="1:25" ht="25.5" customHeight="1">
      <c r="A531" s="267">
        <v>422</v>
      </c>
      <c r="B531" s="212"/>
      <c r="C531" s="212"/>
      <c r="D531" s="268" t="e">
        <f>'2. Outdoor DSLAM'!H425</f>
        <v>#DIV/0!</v>
      </c>
      <c r="E531" s="268" t="e">
        <f>D531*'6. WEIGHT PER PRODUCT '!$C$11</f>
        <v>#DIV/0!</v>
      </c>
      <c r="F531" s="268" t="e">
        <f>D531*'6. WEIGHT PER PRODUCT '!$C$12</f>
        <v>#DIV/0!</v>
      </c>
      <c r="G531" s="268" t="e">
        <f>D531*'6. WEIGHT PER PRODUCT '!$C$13</f>
        <v>#DIV/0!</v>
      </c>
      <c r="H531" s="268" t="e">
        <f>D531*'6. WEIGHT PER PRODUCT '!$C$14</f>
        <v>#DIV/0!</v>
      </c>
      <c r="I531" s="268" t="e">
        <f>D531*'6. WEIGHT PER PRODUCT '!$C$15</f>
        <v>#DIV/0!</v>
      </c>
      <c r="J531" s="268" t="e">
        <f>D531*'6. WEIGHT PER PRODUCT '!$C$16</f>
        <v>#DIV/0!</v>
      </c>
      <c r="K531" s="268" t="e">
        <f>D531*'6. WEIGHT PER PRODUCT '!$C$17</f>
        <v>#DIV/0!</v>
      </c>
      <c r="L531" s="268" t="e">
        <f t="shared" si="147"/>
        <v>#DIV/0!</v>
      </c>
      <c r="M531" s="268" t="e">
        <f t="shared" si="148"/>
        <v>#DIV/0!</v>
      </c>
      <c r="N531" s="268" t="e">
        <f t="shared" si="149"/>
        <v>#DIV/0!</v>
      </c>
      <c r="O531" s="268" t="e">
        <f t="shared" si="150"/>
        <v>#DIV/0!</v>
      </c>
      <c r="P531" s="268" t="e">
        <f t="shared" si="141"/>
        <v>#DIV/0!</v>
      </c>
      <c r="Q531" s="268" t="e">
        <f t="shared" si="151"/>
        <v>#DIV/0!</v>
      </c>
      <c r="R531" s="268" t="e">
        <f t="shared" si="142"/>
        <v>#DIV/0!</v>
      </c>
      <c r="S531" s="268" t="e">
        <f t="shared" si="152"/>
        <v>#DIV/0!</v>
      </c>
      <c r="T531" s="268" t="e">
        <f t="shared" si="143"/>
        <v>#DIV/0!</v>
      </c>
      <c r="U531" s="268" t="e">
        <f t="shared" si="153"/>
        <v>#DIV/0!</v>
      </c>
      <c r="V531" s="269" t="e">
        <f t="shared" si="144"/>
        <v>#DIV/0!</v>
      </c>
      <c r="W531" s="270" t="e">
        <f t="shared" si="145"/>
        <v>#DIV/0!</v>
      </c>
      <c r="X531" s="270" t="e">
        <f t="shared" si="146"/>
        <v>#DIV/0!</v>
      </c>
      <c r="Y531" s="270" t="e">
        <f t="shared" si="154"/>
        <v>#DIV/0!</v>
      </c>
    </row>
    <row r="532" spans="1:25" ht="25.5" customHeight="1">
      <c r="A532" s="267">
        <v>423</v>
      </c>
      <c r="B532" s="212"/>
      <c r="C532" s="212"/>
      <c r="D532" s="268" t="e">
        <f>'2. Outdoor DSLAM'!H426</f>
        <v>#DIV/0!</v>
      </c>
      <c r="E532" s="268" t="e">
        <f>D532*'6. WEIGHT PER PRODUCT '!$C$11</f>
        <v>#DIV/0!</v>
      </c>
      <c r="F532" s="268" t="e">
        <f>D532*'6. WEIGHT PER PRODUCT '!$C$12</f>
        <v>#DIV/0!</v>
      </c>
      <c r="G532" s="268" t="e">
        <f>D532*'6. WEIGHT PER PRODUCT '!$C$13</f>
        <v>#DIV/0!</v>
      </c>
      <c r="H532" s="268" t="e">
        <f>D532*'6. WEIGHT PER PRODUCT '!$C$14</f>
        <v>#DIV/0!</v>
      </c>
      <c r="I532" s="268" t="e">
        <f>D532*'6. WEIGHT PER PRODUCT '!$C$15</f>
        <v>#DIV/0!</v>
      </c>
      <c r="J532" s="268" t="e">
        <f>D532*'6. WEIGHT PER PRODUCT '!$C$16</f>
        <v>#DIV/0!</v>
      </c>
      <c r="K532" s="268" t="e">
        <f>D532*'6. WEIGHT PER PRODUCT '!$C$17</f>
        <v>#DIV/0!</v>
      </c>
      <c r="L532" s="268" t="e">
        <f t="shared" si="147"/>
        <v>#DIV/0!</v>
      </c>
      <c r="M532" s="268" t="e">
        <f t="shared" si="148"/>
        <v>#DIV/0!</v>
      </c>
      <c r="N532" s="268" t="e">
        <f t="shared" si="149"/>
        <v>#DIV/0!</v>
      </c>
      <c r="O532" s="268" t="e">
        <f t="shared" si="150"/>
        <v>#DIV/0!</v>
      </c>
      <c r="P532" s="268" t="e">
        <f t="shared" si="141"/>
        <v>#DIV/0!</v>
      </c>
      <c r="Q532" s="268" t="e">
        <f t="shared" si="151"/>
        <v>#DIV/0!</v>
      </c>
      <c r="R532" s="268" t="e">
        <f t="shared" si="142"/>
        <v>#DIV/0!</v>
      </c>
      <c r="S532" s="268" t="e">
        <f t="shared" si="152"/>
        <v>#DIV/0!</v>
      </c>
      <c r="T532" s="268" t="e">
        <f t="shared" si="143"/>
        <v>#DIV/0!</v>
      </c>
      <c r="U532" s="268" t="e">
        <f t="shared" si="153"/>
        <v>#DIV/0!</v>
      </c>
      <c r="V532" s="269" t="e">
        <f t="shared" si="144"/>
        <v>#DIV/0!</v>
      </c>
      <c r="W532" s="270" t="e">
        <f t="shared" si="145"/>
        <v>#DIV/0!</v>
      </c>
      <c r="X532" s="270" t="e">
        <f t="shared" si="146"/>
        <v>#DIV/0!</v>
      </c>
      <c r="Y532" s="270" t="e">
        <f t="shared" si="154"/>
        <v>#DIV/0!</v>
      </c>
    </row>
    <row r="533" spans="1:25" ht="25.5" customHeight="1">
      <c r="A533" s="267">
        <v>424</v>
      </c>
      <c r="B533" s="212"/>
      <c r="C533" s="212"/>
      <c r="D533" s="268" t="e">
        <f>'2. Outdoor DSLAM'!H427</f>
        <v>#DIV/0!</v>
      </c>
      <c r="E533" s="268" t="e">
        <f>D533*'6. WEIGHT PER PRODUCT '!$C$11</f>
        <v>#DIV/0!</v>
      </c>
      <c r="F533" s="268" t="e">
        <f>D533*'6. WEIGHT PER PRODUCT '!$C$12</f>
        <v>#DIV/0!</v>
      </c>
      <c r="G533" s="268" t="e">
        <f>D533*'6. WEIGHT PER PRODUCT '!$C$13</f>
        <v>#DIV/0!</v>
      </c>
      <c r="H533" s="268" t="e">
        <f>D533*'6. WEIGHT PER PRODUCT '!$C$14</f>
        <v>#DIV/0!</v>
      </c>
      <c r="I533" s="268" t="e">
        <f>D533*'6. WEIGHT PER PRODUCT '!$C$15</f>
        <v>#DIV/0!</v>
      </c>
      <c r="J533" s="268" t="e">
        <f>D533*'6. WEIGHT PER PRODUCT '!$C$16</f>
        <v>#DIV/0!</v>
      </c>
      <c r="K533" s="268" t="e">
        <f>D533*'6. WEIGHT PER PRODUCT '!$C$17</f>
        <v>#DIV/0!</v>
      </c>
      <c r="L533" s="268" t="e">
        <f t="shared" si="147"/>
        <v>#DIV/0!</v>
      </c>
      <c r="M533" s="268" t="e">
        <f t="shared" si="148"/>
        <v>#DIV/0!</v>
      </c>
      <c r="N533" s="268" t="e">
        <f t="shared" si="149"/>
        <v>#DIV/0!</v>
      </c>
      <c r="O533" s="268" t="e">
        <f t="shared" si="150"/>
        <v>#DIV/0!</v>
      </c>
      <c r="P533" s="268" t="e">
        <f t="shared" si="141"/>
        <v>#DIV/0!</v>
      </c>
      <c r="Q533" s="268" t="e">
        <f t="shared" si="151"/>
        <v>#DIV/0!</v>
      </c>
      <c r="R533" s="268" t="e">
        <f t="shared" si="142"/>
        <v>#DIV/0!</v>
      </c>
      <c r="S533" s="268" t="e">
        <f t="shared" si="152"/>
        <v>#DIV/0!</v>
      </c>
      <c r="T533" s="268" t="e">
        <f t="shared" si="143"/>
        <v>#DIV/0!</v>
      </c>
      <c r="U533" s="268" t="e">
        <f t="shared" si="153"/>
        <v>#DIV/0!</v>
      </c>
      <c r="V533" s="269" t="e">
        <f t="shared" si="144"/>
        <v>#DIV/0!</v>
      </c>
      <c r="W533" s="270" t="e">
        <f t="shared" si="145"/>
        <v>#DIV/0!</v>
      </c>
      <c r="X533" s="270" t="e">
        <f t="shared" si="146"/>
        <v>#DIV/0!</v>
      </c>
      <c r="Y533" s="270" t="e">
        <f t="shared" si="154"/>
        <v>#DIV/0!</v>
      </c>
    </row>
    <row r="534" spans="1:25" ht="25.5" customHeight="1">
      <c r="A534" s="267">
        <v>425</v>
      </c>
      <c r="B534" s="212"/>
      <c r="C534" s="212"/>
      <c r="D534" s="268" t="e">
        <f>'2. Outdoor DSLAM'!H428</f>
        <v>#DIV/0!</v>
      </c>
      <c r="E534" s="268" t="e">
        <f>D534*'6. WEIGHT PER PRODUCT '!$C$11</f>
        <v>#DIV/0!</v>
      </c>
      <c r="F534" s="268" t="e">
        <f>D534*'6. WEIGHT PER PRODUCT '!$C$12</f>
        <v>#DIV/0!</v>
      </c>
      <c r="G534" s="268" t="e">
        <f>D534*'6. WEIGHT PER PRODUCT '!$C$13</f>
        <v>#DIV/0!</v>
      </c>
      <c r="H534" s="268" t="e">
        <f>D534*'6. WEIGHT PER PRODUCT '!$C$14</f>
        <v>#DIV/0!</v>
      </c>
      <c r="I534" s="268" t="e">
        <f>D534*'6. WEIGHT PER PRODUCT '!$C$15</f>
        <v>#DIV/0!</v>
      </c>
      <c r="J534" s="268" t="e">
        <f>D534*'6. WEIGHT PER PRODUCT '!$C$16</f>
        <v>#DIV/0!</v>
      </c>
      <c r="K534" s="268" t="e">
        <f>D534*'6. WEIGHT PER PRODUCT '!$C$17</f>
        <v>#DIV/0!</v>
      </c>
      <c r="L534" s="268" t="e">
        <f t="shared" si="147"/>
        <v>#DIV/0!</v>
      </c>
      <c r="M534" s="268" t="e">
        <f t="shared" si="148"/>
        <v>#DIV/0!</v>
      </c>
      <c r="N534" s="268" t="e">
        <f t="shared" si="149"/>
        <v>#DIV/0!</v>
      </c>
      <c r="O534" s="268" t="e">
        <f t="shared" si="150"/>
        <v>#DIV/0!</v>
      </c>
      <c r="P534" s="268" t="e">
        <f t="shared" si="141"/>
        <v>#DIV/0!</v>
      </c>
      <c r="Q534" s="268" t="e">
        <f t="shared" si="151"/>
        <v>#DIV/0!</v>
      </c>
      <c r="R534" s="268" t="e">
        <f t="shared" si="142"/>
        <v>#DIV/0!</v>
      </c>
      <c r="S534" s="268" t="e">
        <f t="shared" si="152"/>
        <v>#DIV/0!</v>
      </c>
      <c r="T534" s="268" t="e">
        <f t="shared" si="143"/>
        <v>#DIV/0!</v>
      </c>
      <c r="U534" s="268" t="e">
        <f t="shared" si="153"/>
        <v>#DIV/0!</v>
      </c>
      <c r="V534" s="269" t="e">
        <f t="shared" si="144"/>
        <v>#DIV/0!</v>
      </c>
      <c r="W534" s="270" t="e">
        <f t="shared" si="145"/>
        <v>#DIV/0!</v>
      </c>
      <c r="X534" s="270" t="e">
        <f t="shared" si="146"/>
        <v>#DIV/0!</v>
      </c>
      <c r="Y534" s="270" t="e">
        <f t="shared" si="154"/>
        <v>#DIV/0!</v>
      </c>
    </row>
    <row r="535" spans="1:25" ht="25.5" customHeight="1">
      <c r="A535" s="267">
        <v>426</v>
      </c>
      <c r="B535" s="212"/>
      <c r="C535" s="212"/>
      <c r="D535" s="268" t="e">
        <f>'2. Outdoor DSLAM'!H429</f>
        <v>#DIV/0!</v>
      </c>
      <c r="E535" s="268" t="e">
        <f>D535*'6. WEIGHT PER PRODUCT '!$C$11</f>
        <v>#DIV/0!</v>
      </c>
      <c r="F535" s="268" t="e">
        <f>D535*'6. WEIGHT PER PRODUCT '!$C$12</f>
        <v>#DIV/0!</v>
      </c>
      <c r="G535" s="268" t="e">
        <f>D535*'6. WEIGHT PER PRODUCT '!$C$13</f>
        <v>#DIV/0!</v>
      </c>
      <c r="H535" s="268" t="e">
        <f>D535*'6. WEIGHT PER PRODUCT '!$C$14</f>
        <v>#DIV/0!</v>
      </c>
      <c r="I535" s="268" t="e">
        <f>D535*'6. WEIGHT PER PRODUCT '!$C$15</f>
        <v>#DIV/0!</v>
      </c>
      <c r="J535" s="268" t="e">
        <f>D535*'6. WEIGHT PER PRODUCT '!$C$16</f>
        <v>#DIV/0!</v>
      </c>
      <c r="K535" s="268" t="e">
        <f>D535*'6. WEIGHT PER PRODUCT '!$C$17</f>
        <v>#DIV/0!</v>
      </c>
      <c r="L535" s="268" t="e">
        <f t="shared" si="147"/>
        <v>#DIV/0!</v>
      </c>
      <c r="M535" s="268" t="e">
        <f t="shared" si="148"/>
        <v>#DIV/0!</v>
      </c>
      <c r="N535" s="268" t="e">
        <f t="shared" si="149"/>
        <v>#DIV/0!</v>
      </c>
      <c r="O535" s="268" t="e">
        <f t="shared" si="150"/>
        <v>#DIV/0!</v>
      </c>
      <c r="P535" s="268" t="e">
        <f t="shared" si="141"/>
        <v>#DIV/0!</v>
      </c>
      <c r="Q535" s="268" t="e">
        <f t="shared" si="151"/>
        <v>#DIV/0!</v>
      </c>
      <c r="R535" s="268" t="e">
        <f t="shared" si="142"/>
        <v>#DIV/0!</v>
      </c>
      <c r="S535" s="268" t="e">
        <f t="shared" si="152"/>
        <v>#DIV/0!</v>
      </c>
      <c r="T535" s="268" t="e">
        <f t="shared" si="143"/>
        <v>#DIV/0!</v>
      </c>
      <c r="U535" s="268" t="e">
        <f t="shared" si="153"/>
        <v>#DIV/0!</v>
      </c>
      <c r="V535" s="269" t="e">
        <f t="shared" si="144"/>
        <v>#DIV/0!</v>
      </c>
      <c r="W535" s="270" t="e">
        <f t="shared" si="145"/>
        <v>#DIV/0!</v>
      </c>
      <c r="X535" s="270" t="e">
        <f t="shared" si="146"/>
        <v>#DIV/0!</v>
      </c>
      <c r="Y535" s="270" t="e">
        <f t="shared" si="154"/>
        <v>#DIV/0!</v>
      </c>
    </row>
    <row r="536" spans="1:25" ht="25.5" customHeight="1">
      <c r="A536" s="267">
        <v>427</v>
      </c>
      <c r="B536" s="212"/>
      <c r="C536" s="212"/>
      <c r="D536" s="268" t="e">
        <f>'2. Outdoor DSLAM'!H430</f>
        <v>#DIV/0!</v>
      </c>
      <c r="E536" s="268" t="e">
        <f>D536*'6. WEIGHT PER PRODUCT '!$C$11</f>
        <v>#DIV/0!</v>
      </c>
      <c r="F536" s="268" t="e">
        <f>D536*'6. WEIGHT PER PRODUCT '!$C$12</f>
        <v>#DIV/0!</v>
      </c>
      <c r="G536" s="268" t="e">
        <f>D536*'6. WEIGHT PER PRODUCT '!$C$13</f>
        <v>#DIV/0!</v>
      </c>
      <c r="H536" s="268" t="e">
        <f>D536*'6. WEIGHT PER PRODUCT '!$C$14</f>
        <v>#DIV/0!</v>
      </c>
      <c r="I536" s="268" t="e">
        <f>D536*'6. WEIGHT PER PRODUCT '!$C$15</f>
        <v>#DIV/0!</v>
      </c>
      <c r="J536" s="268" t="e">
        <f>D536*'6. WEIGHT PER PRODUCT '!$C$16</f>
        <v>#DIV/0!</v>
      </c>
      <c r="K536" s="268" t="e">
        <f>D536*'6. WEIGHT PER PRODUCT '!$C$17</f>
        <v>#DIV/0!</v>
      </c>
      <c r="L536" s="268" t="e">
        <f t="shared" si="147"/>
        <v>#DIV/0!</v>
      </c>
      <c r="M536" s="268" t="e">
        <f t="shared" si="148"/>
        <v>#DIV/0!</v>
      </c>
      <c r="N536" s="268" t="e">
        <f t="shared" si="149"/>
        <v>#DIV/0!</v>
      </c>
      <c r="O536" s="268" t="e">
        <f t="shared" si="150"/>
        <v>#DIV/0!</v>
      </c>
      <c r="P536" s="268" t="e">
        <f t="shared" si="141"/>
        <v>#DIV/0!</v>
      </c>
      <c r="Q536" s="268" t="e">
        <f t="shared" si="151"/>
        <v>#DIV/0!</v>
      </c>
      <c r="R536" s="268" t="e">
        <f t="shared" si="142"/>
        <v>#DIV/0!</v>
      </c>
      <c r="S536" s="268" t="e">
        <f t="shared" si="152"/>
        <v>#DIV/0!</v>
      </c>
      <c r="T536" s="268" t="e">
        <f t="shared" si="143"/>
        <v>#DIV/0!</v>
      </c>
      <c r="U536" s="268" t="e">
        <f t="shared" si="153"/>
        <v>#DIV/0!</v>
      </c>
      <c r="V536" s="269" t="e">
        <f t="shared" si="144"/>
        <v>#DIV/0!</v>
      </c>
      <c r="W536" s="270" t="e">
        <f t="shared" si="145"/>
        <v>#DIV/0!</v>
      </c>
      <c r="X536" s="270" t="e">
        <f t="shared" si="146"/>
        <v>#DIV/0!</v>
      </c>
      <c r="Y536" s="270" t="e">
        <f t="shared" si="154"/>
        <v>#DIV/0!</v>
      </c>
    </row>
    <row r="537" spans="1:25" ht="25.5" customHeight="1">
      <c r="A537" s="267">
        <v>428</v>
      </c>
      <c r="B537" s="212"/>
      <c r="C537" s="212"/>
      <c r="D537" s="268" t="e">
        <f>'2. Outdoor DSLAM'!H431</f>
        <v>#DIV/0!</v>
      </c>
      <c r="E537" s="268" t="e">
        <f>D537*'6. WEIGHT PER PRODUCT '!$C$11</f>
        <v>#DIV/0!</v>
      </c>
      <c r="F537" s="268" t="e">
        <f>D537*'6. WEIGHT PER PRODUCT '!$C$12</f>
        <v>#DIV/0!</v>
      </c>
      <c r="G537" s="268" t="e">
        <f>D537*'6. WEIGHT PER PRODUCT '!$C$13</f>
        <v>#DIV/0!</v>
      </c>
      <c r="H537" s="268" t="e">
        <f>D537*'6. WEIGHT PER PRODUCT '!$C$14</f>
        <v>#DIV/0!</v>
      </c>
      <c r="I537" s="268" t="e">
        <f>D537*'6. WEIGHT PER PRODUCT '!$C$15</f>
        <v>#DIV/0!</v>
      </c>
      <c r="J537" s="268" t="e">
        <f>D537*'6. WEIGHT PER PRODUCT '!$C$16</f>
        <v>#DIV/0!</v>
      </c>
      <c r="K537" s="268" t="e">
        <f>D537*'6. WEIGHT PER PRODUCT '!$C$17</f>
        <v>#DIV/0!</v>
      </c>
      <c r="L537" s="268" t="e">
        <f t="shared" si="147"/>
        <v>#DIV/0!</v>
      </c>
      <c r="M537" s="268" t="e">
        <f t="shared" si="148"/>
        <v>#DIV/0!</v>
      </c>
      <c r="N537" s="268" t="e">
        <f t="shared" si="149"/>
        <v>#DIV/0!</v>
      </c>
      <c r="O537" s="268" t="e">
        <f t="shared" si="150"/>
        <v>#DIV/0!</v>
      </c>
      <c r="P537" s="268" t="e">
        <f t="shared" si="141"/>
        <v>#DIV/0!</v>
      </c>
      <c r="Q537" s="268" t="e">
        <f t="shared" si="151"/>
        <v>#DIV/0!</v>
      </c>
      <c r="R537" s="268" t="e">
        <f t="shared" si="142"/>
        <v>#DIV/0!</v>
      </c>
      <c r="S537" s="268" t="e">
        <f t="shared" si="152"/>
        <v>#DIV/0!</v>
      </c>
      <c r="T537" s="268" t="e">
        <f t="shared" si="143"/>
        <v>#DIV/0!</v>
      </c>
      <c r="U537" s="268" t="e">
        <f t="shared" si="153"/>
        <v>#DIV/0!</v>
      </c>
      <c r="V537" s="269" t="e">
        <f t="shared" si="144"/>
        <v>#DIV/0!</v>
      </c>
      <c r="W537" s="270" t="e">
        <f t="shared" si="145"/>
        <v>#DIV/0!</v>
      </c>
      <c r="X537" s="270" t="e">
        <f t="shared" si="146"/>
        <v>#DIV/0!</v>
      </c>
      <c r="Y537" s="270" t="e">
        <f t="shared" si="154"/>
        <v>#DIV/0!</v>
      </c>
    </row>
    <row r="538" spans="1:25" ht="25.5" customHeight="1">
      <c r="A538" s="267">
        <v>429</v>
      </c>
      <c r="B538" s="212"/>
      <c r="C538" s="212"/>
      <c r="D538" s="268" t="e">
        <f>'2. Outdoor DSLAM'!H432</f>
        <v>#DIV/0!</v>
      </c>
      <c r="E538" s="268" t="e">
        <f>D538*'6. WEIGHT PER PRODUCT '!$C$11</f>
        <v>#DIV/0!</v>
      </c>
      <c r="F538" s="268" t="e">
        <f>D538*'6. WEIGHT PER PRODUCT '!$C$12</f>
        <v>#DIV/0!</v>
      </c>
      <c r="G538" s="268" t="e">
        <f>D538*'6. WEIGHT PER PRODUCT '!$C$13</f>
        <v>#DIV/0!</v>
      </c>
      <c r="H538" s="268" t="e">
        <f>D538*'6. WEIGHT PER PRODUCT '!$C$14</f>
        <v>#DIV/0!</v>
      </c>
      <c r="I538" s="268" t="e">
        <f>D538*'6. WEIGHT PER PRODUCT '!$C$15</f>
        <v>#DIV/0!</v>
      </c>
      <c r="J538" s="268" t="e">
        <f>D538*'6. WEIGHT PER PRODUCT '!$C$16</f>
        <v>#DIV/0!</v>
      </c>
      <c r="K538" s="268" t="e">
        <f>D538*'6. WEIGHT PER PRODUCT '!$C$17</f>
        <v>#DIV/0!</v>
      </c>
      <c r="L538" s="268" t="e">
        <f t="shared" si="147"/>
        <v>#DIV/0!</v>
      </c>
      <c r="M538" s="268" t="e">
        <f t="shared" si="148"/>
        <v>#DIV/0!</v>
      </c>
      <c r="N538" s="268" t="e">
        <f t="shared" si="149"/>
        <v>#DIV/0!</v>
      </c>
      <c r="O538" s="268" t="e">
        <f t="shared" si="150"/>
        <v>#DIV/0!</v>
      </c>
      <c r="P538" s="268" t="e">
        <f t="shared" si="141"/>
        <v>#DIV/0!</v>
      </c>
      <c r="Q538" s="268" t="e">
        <f t="shared" si="151"/>
        <v>#DIV/0!</v>
      </c>
      <c r="R538" s="268" t="e">
        <f t="shared" si="142"/>
        <v>#DIV/0!</v>
      </c>
      <c r="S538" s="268" t="e">
        <f t="shared" si="152"/>
        <v>#DIV/0!</v>
      </c>
      <c r="T538" s="268" t="e">
        <f t="shared" si="143"/>
        <v>#DIV/0!</v>
      </c>
      <c r="U538" s="268" t="e">
        <f t="shared" si="153"/>
        <v>#DIV/0!</v>
      </c>
      <c r="V538" s="269" t="e">
        <f t="shared" si="144"/>
        <v>#DIV/0!</v>
      </c>
      <c r="W538" s="270" t="e">
        <f t="shared" si="145"/>
        <v>#DIV/0!</v>
      </c>
      <c r="X538" s="270" t="e">
        <f t="shared" si="146"/>
        <v>#DIV/0!</v>
      </c>
      <c r="Y538" s="270" t="e">
        <f t="shared" si="154"/>
        <v>#DIV/0!</v>
      </c>
    </row>
    <row r="539" spans="1:25" ht="25.5" customHeight="1">
      <c r="A539" s="267">
        <v>430</v>
      </c>
      <c r="B539" s="212"/>
      <c r="C539" s="212"/>
      <c r="D539" s="268" t="e">
        <f>'2. Outdoor DSLAM'!H433</f>
        <v>#DIV/0!</v>
      </c>
      <c r="E539" s="268" t="e">
        <f>D539*'6. WEIGHT PER PRODUCT '!$C$11</f>
        <v>#DIV/0!</v>
      </c>
      <c r="F539" s="268" t="e">
        <f>D539*'6. WEIGHT PER PRODUCT '!$C$12</f>
        <v>#DIV/0!</v>
      </c>
      <c r="G539" s="268" t="e">
        <f>D539*'6. WEIGHT PER PRODUCT '!$C$13</f>
        <v>#DIV/0!</v>
      </c>
      <c r="H539" s="268" t="e">
        <f>D539*'6. WEIGHT PER PRODUCT '!$C$14</f>
        <v>#DIV/0!</v>
      </c>
      <c r="I539" s="268" t="e">
        <f>D539*'6. WEIGHT PER PRODUCT '!$C$15</f>
        <v>#DIV/0!</v>
      </c>
      <c r="J539" s="268" t="e">
        <f>D539*'6. WEIGHT PER PRODUCT '!$C$16</f>
        <v>#DIV/0!</v>
      </c>
      <c r="K539" s="268" t="e">
        <f>D539*'6. WEIGHT PER PRODUCT '!$C$17</f>
        <v>#DIV/0!</v>
      </c>
      <c r="L539" s="268" t="e">
        <f t="shared" si="147"/>
        <v>#DIV/0!</v>
      </c>
      <c r="M539" s="268" t="e">
        <f t="shared" si="148"/>
        <v>#DIV/0!</v>
      </c>
      <c r="N539" s="268" t="e">
        <f t="shared" si="149"/>
        <v>#DIV/0!</v>
      </c>
      <c r="O539" s="268" t="e">
        <f t="shared" si="150"/>
        <v>#DIV/0!</v>
      </c>
      <c r="P539" s="268" t="e">
        <f t="shared" si="141"/>
        <v>#DIV/0!</v>
      </c>
      <c r="Q539" s="268" t="e">
        <f t="shared" si="151"/>
        <v>#DIV/0!</v>
      </c>
      <c r="R539" s="268" t="e">
        <f t="shared" si="142"/>
        <v>#DIV/0!</v>
      </c>
      <c r="S539" s="268" t="e">
        <f t="shared" si="152"/>
        <v>#DIV/0!</v>
      </c>
      <c r="T539" s="268" t="e">
        <f t="shared" si="143"/>
        <v>#DIV/0!</v>
      </c>
      <c r="U539" s="268" t="e">
        <f t="shared" si="153"/>
        <v>#DIV/0!</v>
      </c>
      <c r="V539" s="269" t="e">
        <f t="shared" si="144"/>
        <v>#DIV/0!</v>
      </c>
      <c r="W539" s="270" t="e">
        <f t="shared" si="145"/>
        <v>#DIV/0!</v>
      </c>
      <c r="X539" s="270" t="e">
        <f t="shared" si="146"/>
        <v>#DIV/0!</v>
      </c>
      <c r="Y539" s="270" t="e">
        <f t="shared" si="154"/>
        <v>#DIV/0!</v>
      </c>
    </row>
    <row r="540" spans="1:25" ht="25.5" customHeight="1">
      <c r="A540" s="267">
        <v>431</v>
      </c>
      <c r="B540" s="212"/>
      <c r="C540" s="212"/>
      <c r="D540" s="268" t="e">
        <f>'2. Outdoor DSLAM'!H434</f>
        <v>#DIV/0!</v>
      </c>
      <c r="E540" s="268" t="e">
        <f>D540*'6. WEIGHT PER PRODUCT '!$C$11</f>
        <v>#DIV/0!</v>
      </c>
      <c r="F540" s="268" t="e">
        <f>D540*'6. WEIGHT PER PRODUCT '!$C$12</f>
        <v>#DIV/0!</v>
      </c>
      <c r="G540" s="268" t="e">
        <f>D540*'6. WEIGHT PER PRODUCT '!$C$13</f>
        <v>#DIV/0!</v>
      </c>
      <c r="H540" s="268" t="e">
        <f>D540*'6. WEIGHT PER PRODUCT '!$C$14</f>
        <v>#DIV/0!</v>
      </c>
      <c r="I540" s="268" t="e">
        <f>D540*'6. WEIGHT PER PRODUCT '!$C$15</f>
        <v>#DIV/0!</v>
      </c>
      <c r="J540" s="268" t="e">
        <f>D540*'6. WEIGHT PER PRODUCT '!$C$16</f>
        <v>#DIV/0!</v>
      </c>
      <c r="K540" s="268" t="e">
        <f>D540*'6. WEIGHT PER PRODUCT '!$C$17</f>
        <v>#DIV/0!</v>
      </c>
      <c r="L540" s="268" t="e">
        <f t="shared" si="147"/>
        <v>#DIV/0!</v>
      </c>
      <c r="M540" s="268" t="e">
        <f t="shared" si="148"/>
        <v>#DIV/0!</v>
      </c>
      <c r="N540" s="268" t="e">
        <f t="shared" si="149"/>
        <v>#DIV/0!</v>
      </c>
      <c r="O540" s="268" t="e">
        <f t="shared" si="150"/>
        <v>#DIV/0!</v>
      </c>
      <c r="P540" s="268" t="e">
        <f t="shared" si="141"/>
        <v>#DIV/0!</v>
      </c>
      <c r="Q540" s="268" t="e">
        <f t="shared" si="151"/>
        <v>#DIV/0!</v>
      </c>
      <c r="R540" s="268" t="e">
        <f t="shared" si="142"/>
        <v>#DIV/0!</v>
      </c>
      <c r="S540" s="268" t="e">
        <f t="shared" si="152"/>
        <v>#DIV/0!</v>
      </c>
      <c r="T540" s="268" t="e">
        <f t="shared" si="143"/>
        <v>#DIV/0!</v>
      </c>
      <c r="U540" s="268" t="e">
        <f t="shared" si="153"/>
        <v>#DIV/0!</v>
      </c>
      <c r="V540" s="269" t="e">
        <f t="shared" si="144"/>
        <v>#DIV/0!</v>
      </c>
      <c r="W540" s="270" t="e">
        <f t="shared" si="145"/>
        <v>#DIV/0!</v>
      </c>
      <c r="X540" s="270" t="e">
        <f t="shared" si="146"/>
        <v>#DIV/0!</v>
      </c>
      <c r="Y540" s="270" t="e">
        <f t="shared" si="154"/>
        <v>#DIV/0!</v>
      </c>
    </row>
    <row r="541" spans="1:25" ht="25.5" customHeight="1">
      <c r="A541" s="267">
        <v>432</v>
      </c>
      <c r="B541" s="212"/>
      <c r="C541" s="212"/>
      <c r="D541" s="268" t="e">
        <f>'2. Outdoor DSLAM'!H435</f>
        <v>#DIV/0!</v>
      </c>
      <c r="E541" s="268" t="e">
        <f>D541*'6. WEIGHT PER PRODUCT '!$C$11</f>
        <v>#DIV/0!</v>
      </c>
      <c r="F541" s="268" t="e">
        <f>D541*'6. WEIGHT PER PRODUCT '!$C$12</f>
        <v>#DIV/0!</v>
      </c>
      <c r="G541" s="268" t="e">
        <f>D541*'6. WEIGHT PER PRODUCT '!$C$13</f>
        <v>#DIV/0!</v>
      </c>
      <c r="H541" s="268" t="e">
        <f>D541*'6. WEIGHT PER PRODUCT '!$C$14</f>
        <v>#DIV/0!</v>
      </c>
      <c r="I541" s="268" t="e">
        <f>D541*'6. WEIGHT PER PRODUCT '!$C$15</f>
        <v>#DIV/0!</v>
      </c>
      <c r="J541" s="268" t="e">
        <f>D541*'6. WEIGHT PER PRODUCT '!$C$16</f>
        <v>#DIV/0!</v>
      </c>
      <c r="K541" s="268" t="e">
        <f>D541*'6. WEIGHT PER PRODUCT '!$C$17</f>
        <v>#DIV/0!</v>
      </c>
      <c r="L541" s="268" t="e">
        <f t="shared" si="147"/>
        <v>#DIV/0!</v>
      </c>
      <c r="M541" s="268" t="e">
        <f t="shared" si="148"/>
        <v>#DIV/0!</v>
      </c>
      <c r="N541" s="268" t="e">
        <f t="shared" si="149"/>
        <v>#DIV/0!</v>
      </c>
      <c r="O541" s="268" t="e">
        <f t="shared" si="150"/>
        <v>#DIV/0!</v>
      </c>
      <c r="P541" s="268" t="e">
        <f t="shared" si="141"/>
        <v>#DIV/0!</v>
      </c>
      <c r="Q541" s="268" t="e">
        <f t="shared" si="151"/>
        <v>#DIV/0!</v>
      </c>
      <c r="R541" s="268" t="e">
        <f t="shared" si="142"/>
        <v>#DIV/0!</v>
      </c>
      <c r="S541" s="268" t="e">
        <f t="shared" si="152"/>
        <v>#DIV/0!</v>
      </c>
      <c r="T541" s="268" t="e">
        <f t="shared" si="143"/>
        <v>#DIV/0!</v>
      </c>
      <c r="U541" s="268" t="e">
        <f t="shared" si="153"/>
        <v>#DIV/0!</v>
      </c>
      <c r="V541" s="269" t="e">
        <f t="shared" si="144"/>
        <v>#DIV/0!</v>
      </c>
      <c r="W541" s="270" t="e">
        <f t="shared" si="145"/>
        <v>#DIV/0!</v>
      </c>
      <c r="X541" s="270" t="e">
        <f t="shared" si="146"/>
        <v>#DIV/0!</v>
      </c>
      <c r="Y541" s="270" t="e">
        <f t="shared" si="154"/>
        <v>#DIV/0!</v>
      </c>
    </row>
    <row r="542" spans="1:25" ht="25.5" customHeight="1">
      <c r="A542" s="267">
        <v>433</v>
      </c>
      <c r="B542" s="212"/>
      <c r="C542" s="212"/>
      <c r="D542" s="268" t="e">
        <f>'2. Outdoor DSLAM'!H436</f>
        <v>#DIV/0!</v>
      </c>
      <c r="E542" s="268" t="e">
        <f>D542*'6. WEIGHT PER PRODUCT '!$C$11</f>
        <v>#DIV/0!</v>
      </c>
      <c r="F542" s="268" t="e">
        <f>D542*'6. WEIGHT PER PRODUCT '!$C$12</f>
        <v>#DIV/0!</v>
      </c>
      <c r="G542" s="268" t="e">
        <f>D542*'6. WEIGHT PER PRODUCT '!$C$13</f>
        <v>#DIV/0!</v>
      </c>
      <c r="H542" s="268" t="e">
        <f>D542*'6. WEIGHT PER PRODUCT '!$C$14</f>
        <v>#DIV/0!</v>
      </c>
      <c r="I542" s="268" t="e">
        <f>D542*'6. WEIGHT PER PRODUCT '!$C$15</f>
        <v>#DIV/0!</v>
      </c>
      <c r="J542" s="268" t="e">
        <f>D542*'6. WEIGHT PER PRODUCT '!$C$16</f>
        <v>#DIV/0!</v>
      </c>
      <c r="K542" s="268" t="e">
        <f>D542*'6. WEIGHT PER PRODUCT '!$C$17</f>
        <v>#DIV/0!</v>
      </c>
      <c r="L542" s="268" t="e">
        <f t="shared" si="147"/>
        <v>#DIV/0!</v>
      </c>
      <c r="M542" s="268" t="e">
        <f t="shared" si="148"/>
        <v>#DIV/0!</v>
      </c>
      <c r="N542" s="268" t="e">
        <f t="shared" si="149"/>
        <v>#DIV/0!</v>
      </c>
      <c r="O542" s="268" t="e">
        <f t="shared" si="150"/>
        <v>#DIV/0!</v>
      </c>
      <c r="P542" s="268" t="e">
        <f t="shared" si="141"/>
        <v>#DIV/0!</v>
      </c>
      <c r="Q542" s="268" t="e">
        <f t="shared" si="151"/>
        <v>#DIV/0!</v>
      </c>
      <c r="R542" s="268" t="e">
        <f t="shared" si="142"/>
        <v>#DIV/0!</v>
      </c>
      <c r="S542" s="268" t="e">
        <f t="shared" si="152"/>
        <v>#DIV/0!</v>
      </c>
      <c r="T542" s="268" t="e">
        <f t="shared" si="143"/>
        <v>#DIV/0!</v>
      </c>
      <c r="U542" s="268" t="e">
        <f t="shared" si="153"/>
        <v>#DIV/0!</v>
      </c>
      <c r="V542" s="269" t="e">
        <f t="shared" si="144"/>
        <v>#DIV/0!</v>
      </c>
      <c r="W542" s="270" t="e">
        <f t="shared" si="145"/>
        <v>#DIV/0!</v>
      </c>
      <c r="X542" s="270" t="e">
        <f t="shared" si="146"/>
        <v>#DIV/0!</v>
      </c>
      <c r="Y542" s="270" t="e">
        <f t="shared" si="154"/>
        <v>#DIV/0!</v>
      </c>
    </row>
    <row r="543" spans="1:25" ht="25.5" customHeight="1">
      <c r="A543" s="267">
        <v>434</v>
      </c>
      <c r="B543" s="212"/>
      <c r="C543" s="212"/>
      <c r="D543" s="268" t="e">
        <f>'2. Outdoor DSLAM'!H437</f>
        <v>#DIV/0!</v>
      </c>
      <c r="E543" s="268" t="e">
        <f>D543*'6. WEIGHT PER PRODUCT '!$C$11</f>
        <v>#DIV/0!</v>
      </c>
      <c r="F543" s="268" t="e">
        <f>D543*'6. WEIGHT PER PRODUCT '!$C$12</f>
        <v>#DIV/0!</v>
      </c>
      <c r="G543" s="268" t="e">
        <f>D543*'6. WEIGHT PER PRODUCT '!$C$13</f>
        <v>#DIV/0!</v>
      </c>
      <c r="H543" s="268" t="e">
        <f>D543*'6. WEIGHT PER PRODUCT '!$C$14</f>
        <v>#DIV/0!</v>
      </c>
      <c r="I543" s="268" t="e">
        <f>D543*'6. WEIGHT PER PRODUCT '!$C$15</f>
        <v>#DIV/0!</v>
      </c>
      <c r="J543" s="268" t="e">
        <f>D543*'6. WEIGHT PER PRODUCT '!$C$16</f>
        <v>#DIV/0!</v>
      </c>
      <c r="K543" s="268" t="e">
        <f>D543*'6. WEIGHT PER PRODUCT '!$C$17</f>
        <v>#DIV/0!</v>
      </c>
      <c r="L543" s="268" t="e">
        <f t="shared" si="147"/>
        <v>#DIV/0!</v>
      </c>
      <c r="M543" s="268" t="e">
        <f t="shared" si="148"/>
        <v>#DIV/0!</v>
      </c>
      <c r="N543" s="268" t="e">
        <f t="shared" si="149"/>
        <v>#DIV/0!</v>
      </c>
      <c r="O543" s="268" t="e">
        <f t="shared" si="150"/>
        <v>#DIV/0!</v>
      </c>
      <c r="P543" s="268" t="e">
        <f t="shared" si="141"/>
        <v>#DIV/0!</v>
      </c>
      <c r="Q543" s="268" t="e">
        <f t="shared" si="151"/>
        <v>#DIV/0!</v>
      </c>
      <c r="R543" s="268" t="e">
        <f t="shared" si="142"/>
        <v>#DIV/0!</v>
      </c>
      <c r="S543" s="268" t="e">
        <f t="shared" si="152"/>
        <v>#DIV/0!</v>
      </c>
      <c r="T543" s="268" t="e">
        <f t="shared" si="143"/>
        <v>#DIV/0!</v>
      </c>
      <c r="U543" s="268" t="e">
        <f t="shared" si="153"/>
        <v>#DIV/0!</v>
      </c>
      <c r="V543" s="269" t="e">
        <f t="shared" si="144"/>
        <v>#DIV/0!</v>
      </c>
      <c r="W543" s="270" t="e">
        <f t="shared" si="145"/>
        <v>#DIV/0!</v>
      </c>
      <c r="X543" s="270" t="e">
        <f t="shared" si="146"/>
        <v>#DIV/0!</v>
      </c>
      <c r="Y543" s="270" t="e">
        <f t="shared" si="154"/>
        <v>#DIV/0!</v>
      </c>
    </row>
    <row r="544" spans="1:25" ht="25.5" customHeight="1">
      <c r="A544" s="267">
        <v>435</v>
      </c>
      <c r="B544" s="212"/>
      <c r="C544" s="212"/>
      <c r="D544" s="268" t="e">
        <f>'2. Outdoor DSLAM'!H438</f>
        <v>#DIV/0!</v>
      </c>
      <c r="E544" s="268" t="e">
        <f>D544*'6. WEIGHT PER PRODUCT '!$C$11</f>
        <v>#DIV/0!</v>
      </c>
      <c r="F544" s="268" t="e">
        <f>D544*'6. WEIGHT PER PRODUCT '!$C$12</f>
        <v>#DIV/0!</v>
      </c>
      <c r="G544" s="268" t="e">
        <f>D544*'6. WEIGHT PER PRODUCT '!$C$13</f>
        <v>#DIV/0!</v>
      </c>
      <c r="H544" s="268" t="e">
        <f>D544*'6. WEIGHT PER PRODUCT '!$C$14</f>
        <v>#DIV/0!</v>
      </c>
      <c r="I544" s="268" t="e">
        <f>D544*'6. WEIGHT PER PRODUCT '!$C$15</f>
        <v>#DIV/0!</v>
      </c>
      <c r="J544" s="268" t="e">
        <f>D544*'6. WEIGHT PER PRODUCT '!$C$16</f>
        <v>#DIV/0!</v>
      </c>
      <c r="K544" s="268" t="e">
        <f>D544*'6. WEIGHT PER PRODUCT '!$C$17</f>
        <v>#DIV/0!</v>
      </c>
      <c r="L544" s="268" t="e">
        <f t="shared" si="147"/>
        <v>#DIV/0!</v>
      </c>
      <c r="M544" s="268" t="e">
        <f t="shared" si="148"/>
        <v>#DIV/0!</v>
      </c>
      <c r="N544" s="268" t="e">
        <f t="shared" si="149"/>
        <v>#DIV/0!</v>
      </c>
      <c r="O544" s="268" t="e">
        <f t="shared" si="150"/>
        <v>#DIV/0!</v>
      </c>
      <c r="P544" s="268" t="e">
        <f t="shared" si="141"/>
        <v>#DIV/0!</v>
      </c>
      <c r="Q544" s="268" t="e">
        <f t="shared" si="151"/>
        <v>#DIV/0!</v>
      </c>
      <c r="R544" s="268" t="e">
        <f t="shared" si="142"/>
        <v>#DIV/0!</v>
      </c>
      <c r="S544" s="268" t="e">
        <f t="shared" si="152"/>
        <v>#DIV/0!</v>
      </c>
      <c r="T544" s="268" t="e">
        <f t="shared" si="143"/>
        <v>#DIV/0!</v>
      </c>
      <c r="U544" s="268" t="e">
        <f t="shared" si="153"/>
        <v>#DIV/0!</v>
      </c>
      <c r="V544" s="269" t="e">
        <f t="shared" si="144"/>
        <v>#DIV/0!</v>
      </c>
      <c r="W544" s="270" t="e">
        <f t="shared" si="145"/>
        <v>#DIV/0!</v>
      </c>
      <c r="X544" s="270" t="e">
        <f t="shared" si="146"/>
        <v>#DIV/0!</v>
      </c>
      <c r="Y544" s="270" t="e">
        <f t="shared" si="154"/>
        <v>#DIV/0!</v>
      </c>
    </row>
    <row r="545" spans="1:25" ht="25.5" customHeight="1">
      <c r="A545" s="267">
        <v>436</v>
      </c>
      <c r="B545" s="212"/>
      <c r="C545" s="212"/>
      <c r="D545" s="268" t="e">
        <f>'2. Outdoor DSLAM'!H439</f>
        <v>#DIV/0!</v>
      </c>
      <c r="E545" s="268" t="e">
        <f>D545*'6. WEIGHT PER PRODUCT '!$C$11</f>
        <v>#DIV/0!</v>
      </c>
      <c r="F545" s="268" t="e">
        <f>D545*'6. WEIGHT PER PRODUCT '!$C$12</f>
        <v>#DIV/0!</v>
      </c>
      <c r="G545" s="268" t="e">
        <f>D545*'6. WEIGHT PER PRODUCT '!$C$13</f>
        <v>#DIV/0!</v>
      </c>
      <c r="H545" s="268" t="e">
        <f>D545*'6. WEIGHT PER PRODUCT '!$C$14</f>
        <v>#DIV/0!</v>
      </c>
      <c r="I545" s="268" t="e">
        <f>D545*'6. WEIGHT PER PRODUCT '!$C$15</f>
        <v>#DIV/0!</v>
      </c>
      <c r="J545" s="268" t="e">
        <f>D545*'6. WEIGHT PER PRODUCT '!$C$16</f>
        <v>#DIV/0!</v>
      </c>
      <c r="K545" s="268" t="e">
        <f>D545*'6. WEIGHT PER PRODUCT '!$C$17</f>
        <v>#DIV/0!</v>
      </c>
      <c r="L545" s="268" t="e">
        <f t="shared" si="147"/>
        <v>#DIV/0!</v>
      </c>
      <c r="M545" s="268" t="e">
        <f t="shared" si="148"/>
        <v>#DIV/0!</v>
      </c>
      <c r="N545" s="268" t="e">
        <f t="shared" si="149"/>
        <v>#DIV/0!</v>
      </c>
      <c r="O545" s="268" t="e">
        <f t="shared" si="150"/>
        <v>#DIV/0!</v>
      </c>
      <c r="P545" s="268" t="e">
        <f t="shared" si="141"/>
        <v>#DIV/0!</v>
      </c>
      <c r="Q545" s="268" t="e">
        <f t="shared" si="151"/>
        <v>#DIV/0!</v>
      </c>
      <c r="R545" s="268" t="e">
        <f t="shared" si="142"/>
        <v>#DIV/0!</v>
      </c>
      <c r="S545" s="268" t="e">
        <f t="shared" si="152"/>
        <v>#DIV/0!</v>
      </c>
      <c r="T545" s="268" t="e">
        <f t="shared" si="143"/>
        <v>#DIV/0!</v>
      </c>
      <c r="U545" s="268" t="e">
        <f t="shared" si="153"/>
        <v>#DIV/0!</v>
      </c>
      <c r="V545" s="269" t="e">
        <f t="shared" si="144"/>
        <v>#DIV/0!</v>
      </c>
      <c r="W545" s="270" t="e">
        <f t="shared" si="145"/>
        <v>#DIV/0!</v>
      </c>
      <c r="X545" s="270" t="e">
        <f t="shared" si="146"/>
        <v>#DIV/0!</v>
      </c>
      <c r="Y545" s="270" t="e">
        <f t="shared" si="154"/>
        <v>#DIV/0!</v>
      </c>
    </row>
    <row r="546" spans="1:25" ht="25.5" customHeight="1">
      <c r="A546" s="267">
        <v>437</v>
      </c>
      <c r="B546" s="212"/>
      <c r="C546" s="212"/>
      <c r="D546" s="268" t="e">
        <f>'2. Outdoor DSLAM'!H440</f>
        <v>#DIV/0!</v>
      </c>
      <c r="E546" s="268" t="e">
        <f>D546*'6. WEIGHT PER PRODUCT '!$C$11</f>
        <v>#DIV/0!</v>
      </c>
      <c r="F546" s="268" t="e">
        <f>D546*'6. WEIGHT PER PRODUCT '!$C$12</f>
        <v>#DIV/0!</v>
      </c>
      <c r="G546" s="268" t="e">
        <f>D546*'6. WEIGHT PER PRODUCT '!$C$13</f>
        <v>#DIV/0!</v>
      </c>
      <c r="H546" s="268" t="e">
        <f>D546*'6. WEIGHT PER PRODUCT '!$C$14</f>
        <v>#DIV/0!</v>
      </c>
      <c r="I546" s="268" t="e">
        <f>D546*'6. WEIGHT PER PRODUCT '!$C$15</f>
        <v>#DIV/0!</v>
      </c>
      <c r="J546" s="268" t="e">
        <f>D546*'6. WEIGHT PER PRODUCT '!$C$16</f>
        <v>#DIV/0!</v>
      </c>
      <c r="K546" s="268" t="e">
        <f>D546*'6. WEIGHT PER PRODUCT '!$C$17</f>
        <v>#DIV/0!</v>
      </c>
      <c r="L546" s="268" t="e">
        <f t="shared" si="147"/>
        <v>#DIV/0!</v>
      </c>
      <c r="M546" s="268" t="e">
        <f t="shared" si="148"/>
        <v>#DIV/0!</v>
      </c>
      <c r="N546" s="268" t="e">
        <f t="shared" si="149"/>
        <v>#DIV/0!</v>
      </c>
      <c r="O546" s="268" t="e">
        <f t="shared" si="150"/>
        <v>#DIV/0!</v>
      </c>
      <c r="P546" s="268" t="e">
        <f t="shared" si="141"/>
        <v>#DIV/0!</v>
      </c>
      <c r="Q546" s="268" t="e">
        <f t="shared" si="151"/>
        <v>#DIV/0!</v>
      </c>
      <c r="R546" s="268" t="e">
        <f t="shared" si="142"/>
        <v>#DIV/0!</v>
      </c>
      <c r="S546" s="268" t="e">
        <f t="shared" si="152"/>
        <v>#DIV/0!</v>
      </c>
      <c r="T546" s="268" t="e">
        <f t="shared" si="143"/>
        <v>#DIV/0!</v>
      </c>
      <c r="U546" s="268" t="e">
        <f t="shared" si="153"/>
        <v>#DIV/0!</v>
      </c>
      <c r="V546" s="269" t="e">
        <f t="shared" si="144"/>
        <v>#DIV/0!</v>
      </c>
      <c r="W546" s="270" t="e">
        <f t="shared" si="145"/>
        <v>#DIV/0!</v>
      </c>
      <c r="X546" s="270" t="e">
        <f t="shared" si="146"/>
        <v>#DIV/0!</v>
      </c>
      <c r="Y546" s="270" t="e">
        <f t="shared" si="154"/>
        <v>#DIV/0!</v>
      </c>
    </row>
    <row r="547" spans="1:25" ht="25.5" customHeight="1">
      <c r="A547" s="267">
        <v>438</v>
      </c>
      <c r="B547" s="212"/>
      <c r="C547" s="212"/>
      <c r="D547" s="268" t="e">
        <f>'2. Outdoor DSLAM'!H441</f>
        <v>#DIV/0!</v>
      </c>
      <c r="E547" s="268" t="e">
        <f>D547*'6. WEIGHT PER PRODUCT '!$C$11</f>
        <v>#DIV/0!</v>
      </c>
      <c r="F547" s="268" t="e">
        <f>D547*'6. WEIGHT PER PRODUCT '!$C$12</f>
        <v>#DIV/0!</v>
      </c>
      <c r="G547" s="268" t="e">
        <f>D547*'6. WEIGHT PER PRODUCT '!$C$13</f>
        <v>#DIV/0!</v>
      </c>
      <c r="H547" s="268" t="e">
        <f>D547*'6. WEIGHT PER PRODUCT '!$C$14</f>
        <v>#DIV/0!</v>
      </c>
      <c r="I547" s="268" t="e">
        <f>D547*'6. WEIGHT PER PRODUCT '!$C$15</f>
        <v>#DIV/0!</v>
      </c>
      <c r="J547" s="268" t="e">
        <f>D547*'6. WEIGHT PER PRODUCT '!$C$16</f>
        <v>#DIV/0!</v>
      </c>
      <c r="K547" s="268" t="e">
        <f>D547*'6. WEIGHT PER PRODUCT '!$C$17</f>
        <v>#DIV/0!</v>
      </c>
      <c r="L547" s="268" t="e">
        <f t="shared" si="147"/>
        <v>#DIV/0!</v>
      </c>
      <c r="M547" s="268" t="e">
        <f t="shared" si="148"/>
        <v>#DIV/0!</v>
      </c>
      <c r="N547" s="268" t="e">
        <f t="shared" si="149"/>
        <v>#DIV/0!</v>
      </c>
      <c r="O547" s="268" t="e">
        <f t="shared" si="150"/>
        <v>#DIV/0!</v>
      </c>
      <c r="P547" s="268" t="e">
        <f t="shared" si="141"/>
        <v>#DIV/0!</v>
      </c>
      <c r="Q547" s="268" t="e">
        <f t="shared" si="151"/>
        <v>#DIV/0!</v>
      </c>
      <c r="R547" s="268" t="e">
        <f t="shared" si="142"/>
        <v>#DIV/0!</v>
      </c>
      <c r="S547" s="268" t="e">
        <f t="shared" si="152"/>
        <v>#DIV/0!</v>
      </c>
      <c r="T547" s="268" t="e">
        <f t="shared" si="143"/>
        <v>#DIV/0!</v>
      </c>
      <c r="U547" s="268" t="e">
        <f t="shared" si="153"/>
        <v>#DIV/0!</v>
      </c>
      <c r="V547" s="269" t="e">
        <f t="shared" si="144"/>
        <v>#DIV/0!</v>
      </c>
      <c r="W547" s="270" t="e">
        <f t="shared" si="145"/>
        <v>#DIV/0!</v>
      </c>
      <c r="X547" s="270" t="e">
        <f t="shared" si="146"/>
        <v>#DIV/0!</v>
      </c>
      <c r="Y547" s="270" t="e">
        <f t="shared" si="154"/>
        <v>#DIV/0!</v>
      </c>
    </row>
    <row r="548" spans="1:25" ht="25.5" customHeight="1">
      <c r="A548" s="267">
        <v>439</v>
      </c>
      <c r="B548" s="212"/>
      <c r="C548" s="272"/>
      <c r="D548" s="268" t="e">
        <f>'2. Outdoor DSLAM'!H442</f>
        <v>#DIV/0!</v>
      </c>
      <c r="E548" s="268" t="e">
        <f>D548*'6. WEIGHT PER PRODUCT '!$C$11</f>
        <v>#DIV/0!</v>
      </c>
      <c r="F548" s="268" t="e">
        <f>D548*'6. WEIGHT PER PRODUCT '!$C$12</f>
        <v>#DIV/0!</v>
      </c>
      <c r="G548" s="268" t="e">
        <f>D548*'6. WEIGHT PER PRODUCT '!$C$13</f>
        <v>#DIV/0!</v>
      </c>
      <c r="H548" s="268" t="e">
        <f>D548*'6. WEIGHT PER PRODUCT '!$C$14</f>
        <v>#DIV/0!</v>
      </c>
      <c r="I548" s="268" t="e">
        <f>D548*'6. WEIGHT PER PRODUCT '!$C$15</f>
        <v>#DIV/0!</v>
      </c>
      <c r="J548" s="268" t="e">
        <f>D548*'6. WEIGHT PER PRODUCT '!$C$16</f>
        <v>#DIV/0!</v>
      </c>
      <c r="K548" s="268" t="e">
        <f>D548*'6. WEIGHT PER PRODUCT '!$C$17</f>
        <v>#DIV/0!</v>
      </c>
      <c r="L548" s="268" t="e">
        <f t="shared" si="147"/>
        <v>#DIV/0!</v>
      </c>
      <c r="M548" s="268" t="e">
        <f t="shared" si="148"/>
        <v>#DIV/0!</v>
      </c>
      <c r="N548" s="268" t="e">
        <f t="shared" si="149"/>
        <v>#DIV/0!</v>
      </c>
      <c r="O548" s="268" t="e">
        <f t="shared" si="150"/>
        <v>#DIV/0!</v>
      </c>
      <c r="P548" s="268" t="e">
        <f t="shared" si="141"/>
        <v>#DIV/0!</v>
      </c>
      <c r="Q548" s="268" t="e">
        <f t="shared" si="151"/>
        <v>#DIV/0!</v>
      </c>
      <c r="R548" s="268" t="e">
        <f t="shared" si="142"/>
        <v>#DIV/0!</v>
      </c>
      <c r="S548" s="268" t="e">
        <f t="shared" si="152"/>
        <v>#DIV/0!</v>
      </c>
      <c r="T548" s="268" t="e">
        <f t="shared" si="143"/>
        <v>#DIV/0!</v>
      </c>
      <c r="U548" s="268" t="e">
        <f t="shared" si="153"/>
        <v>#DIV/0!</v>
      </c>
      <c r="V548" s="269" t="e">
        <f t="shared" si="144"/>
        <v>#DIV/0!</v>
      </c>
      <c r="W548" s="270" t="e">
        <f t="shared" si="145"/>
        <v>#DIV/0!</v>
      </c>
      <c r="X548" s="270" t="e">
        <f t="shared" si="146"/>
        <v>#DIV/0!</v>
      </c>
      <c r="Y548" s="270" t="e">
        <f t="shared" si="154"/>
        <v>#DIV/0!</v>
      </c>
    </row>
    <row r="549" spans="1:25" ht="25.5" customHeight="1">
      <c r="A549" s="267">
        <v>440</v>
      </c>
      <c r="B549" s="212"/>
      <c r="C549" s="212"/>
      <c r="D549" s="268" t="e">
        <f>'2. Outdoor DSLAM'!H443</f>
        <v>#DIV/0!</v>
      </c>
      <c r="E549" s="268" t="e">
        <f>D549*'6. WEIGHT PER PRODUCT '!$C$11</f>
        <v>#DIV/0!</v>
      </c>
      <c r="F549" s="268" t="e">
        <f>D549*'6. WEIGHT PER PRODUCT '!$C$12</f>
        <v>#DIV/0!</v>
      </c>
      <c r="G549" s="268" t="e">
        <f>D549*'6. WEIGHT PER PRODUCT '!$C$13</f>
        <v>#DIV/0!</v>
      </c>
      <c r="H549" s="268" t="e">
        <f>D549*'6. WEIGHT PER PRODUCT '!$C$14</f>
        <v>#DIV/0!</v>
      </c>
      <c r="I549" s="268" t="e">
        <f>D549*'6. WEIGHT PER PRODUCT '!$C$15</f>
        <v>#DIV/0!</v>
      </c>
      <c r="J549" s="268" t="e">
        <f>D549*'6. WEIGHT PER PRODUCT '!$C$16</f>
        <v>#DIV/0!</v>
      </c>
      <c r="K549" s="268" t="e">
        <f>D549*'6. WEIGHT PER PRODUCT '!$C$17</f>
        <v>#DIV/0!</v>
      </c>
      <c r="L549" s="268" t="e">
        <f t="shared" si="147"/>
        <v>#DIV/0!</v>
      </c>
      <c r="M549" s="268" t="e">
        <f t="shared" si="148"/>
        <v>#DIV/0!</v>
      </c>
      <c r="N549" s="268" t="e">
        <f t="shared" si="149"/>
        <v>#DIV/0!</v>
      </c>
      <c r="O549" s="268" t="e">
        <f t="shared" si="150"/>
        <v>#DIV/0!</v>
      </c>
      <c r="P549" s="268" t="e">
        <f t="shared" si="141"/>
        <v>#DIV/0!</v>
      </c>
      <c r="Q549" s="268" t="e">
        <f t="shared" si="151"/>
        <v>#DIV/0!</v>
      </c>
      <c r="R549" s="268" t="e">
        <f t="shared" si="142"/>
        <v>#DIV/0!</v>
      </c>
      <c r="S549" s="268" t="e">
        <f t="shared" si="152"/>
        <v>#DIV/0!</v>
      </c>
      <c r="T549" s="268" t="e">
        <f t="shared" si="143"/>
        <v>#DIV/0!</v>
      </c>
      <c r="U549" s="268" t="e">
        <f t="shared" si="153"/>
        <v>#DIV/0!</v>
      </c>
      <c r="V549" s="269" t="e">
        <f t="shared" si="144"/>
        <v>#DIV/0!</v>
      </c>
      <c r="W549" s="270" t="e">
        <f t="shared" si="145"/>
        <v>#DIV/0!</v>
      </c>
      <c r="X549" s="270" t="e">
        <f t="shared" si="146"/>
        <v>#DIV/0!</v>
      </c>
      <c r="Y549" s="270" t="e">
        <f t="shared" si="154"/>
        <v>#DIV/0!</v>
      </c>
    </row>
    <row r="550" spans="1:25" ht="25.5" customHeight="1">
      <c r="A550" s="267">
        <v>441</v>
      </c>
      <c r="B550" s="212"/>
      <c r="C550" s="212"/>
      <c r="D550" s="268" t="e">
        <f>'2. Outdoor DSLAM'!H444</f>
        <v>#DIV/0!</v>
      </c>
      <c r="E550" s="268" t="e">
        <f>D550*'6. WEIGHT PER PRODUCT '!$C$11</f>
        <v>#DIV/0!</v>
      </c>
      <c r="F550" s="268" t="e">
        <f>D550*'6. WEIGHT PER PRODUCT '!$C$12</f>
        <v>#DIV/0!</v>
      </c>
      <c r="G550" s="268" t="e">
        <f>D550*'6. WEIGHT PER PRODUCT '!$C$13</f>
        <v>#DIV/0!</v>
      </c>
      <c r="H550" s="268" t="e">
        <f>D550*'6. WEIGHT PER PRODUCT '!$C$14</f>
        <v>#DIV/0!</v>
      </c>
      <c r="I550" s="268" t="e">
        <f>D550*'6. WEIGHT PER PRODUCT '!$C$15</f>
        <v>#DIV/0!</v>
      </c>
      <c r="J550" s="268" t="e">
        <f>D550*'6. WEIGHT PER PRODUCT '!$C$16</f>
        <v>#DIV/0!</v>
      </c>
      <c r="K550" s="268" t="e">
        <f>D550*'6. WEIGHT PER PRODUCT '!$C$17</f>
        <v>#DIV/0!</v>
      </c>
      <c r="L550" s="268" t="e">
        <f t="shared" si="147"/>
        <v>#DIV/0!</v>
      </c>
      <c r="M550" s="268" t="e">
        <f t="shared" si="148"/>
        <v>#DIV/0!</v>
      </c>
      <c r="N550" s="268" t="e">
        <f t="shared" si="149"/>
        <v>#DIV/0!</v>
      </c>
      <c r="O550" s="268" t="e">
        <f t="shared" si="150"/>
        <v>#DIV/0!</v>
      </c>
      <c r="P550" s="268" t="e">
        <f t="shared" si="141"/>
        <v>#DIV/0!</v>
      </c>
      <c r="Q550" s="268" t="e">
        <f t="shared" si="151"/>
        <v>#DIV/0!</v>
      </c>
      <c r="R550" s="268" t="e">
        <f t="shared" si="142"/>
        <v>#DIV/0!</v>
      </c>
      <c r="S550" s="268" t="e">
        <f t="shared" si="152"/>
        <v>#DIV/0!</v>
      </c>
      <c r="T550" s="268" t="e">
        <f t="shared" si="143"/>
        <v>#DIV/0!</v>
      </c>
      <c r="U550" s="268" t="e">
        <f t="shared" si="153"/>
        <v>#DIV/0!</v>
      </c>
      <c r="V550" s="269" t="e">
        <f t="shared" si="144"/>
        <v>#DIV/0!</v>
      </c>
      <c r="W550" s="270" t="e">
        <f t="shared" si="145"/>
        <v>#DIV/0!</v>
      </c>
      <c r="X550" s="270" t="e">
        <f t="shared" si="146"/>
        <v>#DIV/0!</v>
      </c>
      <c r="Y550" s="270" t="e">
        <f t="shared" si="154"/>
        <v>#DIV/0!</v>
      </c>
    </row>
    <row r="551" spans="1:25" ht="25.5" customHeight="1">
      <c r="A551" s="267">
        <v>442</v>
      </c>
      <c r="B551" s="212"/>
      <c r="C551" s="212"/>
      <c r="D551" s="268" t="e">
        <f>'2. Outdoor DSLAM'!H445</f>
        <v>#DIV/0!</v>
      </c>
      <c r="E551" s="268" t="e">
        <f>D551*'6. WEIGHT PER PRODUCT '!$C$11</f>
        <v>#DIV/0!</v>
      </c>
      <c r="F551" s="268" t="e">
        <f>D551*'6. WEIGHT PER PRODUCT '!$C$12</f>
        <v>#DIV/0!</v>
      </c>
      <c r="G551" s="268" t="e">
        <f>D551*'6. WEIGHT PER PRODUCT '!$C$13</f>
        <v>#DIV/0!</v>
      </c>
      <c r="H551" s="268" t="e">
        <f>D551*'6. WEIGHT PER PRODUCT '!$C$14</f>
        <v>#DIV/0!</v>
      </c>
      <c r="I551" s="268" t="e">
        <f>D551*'6. WEIGHT PER PRODUCT '!$C$15</f>
        <v>#DIV/0!</v>
      </c>
      <c r="J551" s="268" t="e">
        <f>D551*'6. WEIGHT PER PRODUCT '!$C$16</f>
        <v>#DIV/0!</v>
      </c>
      <c r="K551" s="268" t="e">
        <f>D551*'6. WEIGHT PER PRODUCT '!$C$17</f>
        <v>#DIV/0!</v>
      </c>
      <c r="L551" s="268" t="e">
        <f t="shared" si="147"/>
        <v>#DIV/0!</v>
      </c>
      <c r="M551" s="268" t="e">
        <f t="shared" si="148"/>
        <v>#DIV/0!</v>
      </c>
      <c r="N551" s="268" t="e">
        <f t="shared" si="149"/>
        <v>#DIV/0!</v>
      </c>
      <c r="O551" s="268" t="e">
        <f t="shared" si="150"/>
        <v>#DIV/0!</v>
      </c>
      <c r="P551" s="268" t="e">
        <f t="shared" si="141"/>
        <v>#DIV/0!</v>
      </c>
      <c r="Q551" s="268" t="e">
        <f t="shared" si="151"/>
        <v>#DIV/0!</v>
      </c>
      <c r="R551" s="268" t="e">
        <f t="shared" si="142"/>
        <v>#DIV/0!</v>
      </c>
      <c r="S551" s="268" t="e">
        <f t="shared" si="152"/>
        <v>#DIV/0!</v>
      </c>
      <c r="T551" s="268" t="e">
        <f t="shared" si="143"/>
        <v>#DIV/0!</v>
      </c>
      <c r="U551" s="268" t="e">
        <f t="shared" si="153"/>
        <v>#DIV/0!</v>
      </c>
      <c r="V551" s="269" t="e">
        <f t="shared" si="144"/>
        <v>#DIV/0!</v>
      </c>
      <c r="W551" s="270" t="e">
        <f t="shared" si="145"/>
        <v>#DIV/0!</v>
      </c>
      <c r="X551" s="270" t="e">
        <f t="shared" si="146"/>
        <v>#DIV/0!</v>
      </c>
      <c r="Y551" s="270" t="e">
        <f t="shared" si="154"/>
        <v>#DIV/0!</v>
      </c>
    </row>
    <row r="552" spans="1:25" ht="25.5" customHeight="1">
      <c r="A552" s="267">
        <v>443</v>
      </c>
      <c r="B552" s="212"/>
      <c r="C552" s="212"/>
      <c r="D552" s="268" t="e">
        <f>'2. Outdoor DSLAM'!H446</f>
        <v>#DIV/0!</v>
      </c>
      <c r="E552" s="268" t="e">
        <f>D552*'6. WEIGHT PER PRODUCT '!$C$11</f>
        <v>#DIV/0!</v>
      </c>
      <c r="F552" s="268" t="e">
        <f>D552*'6. WEIGHT PER PRODUCT '!$C$12</f>
        <v>#DIV/0!</v>
      </c>
      <c r="G552" s="268" t="e">
        <f>D552*'6. WEIGHT PER PRODUCT '!$C$13</f>
        <v>#DIV/0!</v>
      </c>
      <c r="H552" s="268" t="e">
        <f>D552*'6. WEIGHT PER PRODUCT '!$C$14</f>
        <v>#DIV/0!</v>
      </c>
      <c r="I552" s="268" t="e">
        <f>D552*'6. WEIGHT PER PRODUCT '!$C$15</f>
        <v>#DIV/0!</v>
      </c>
      <c r="J552" s="268" t="e">
        <f>D552*'6. WEIGHT PER PRODUCT '!$C$16</f>
        <v>#DIV/0!</v>
      </c>
      <c r="K552" s="268" t="e">
        <f>D552*'6. WEIGHT PER PRODUCT '!$C$17</f>
        <v>#DIV/0!</v>
      </c>
      <c r="L552" s="268" t="e">
        <f t="shared" si="147"/>
        <v>#DIV/0!</v>
      </c>
      <c r="M552" s="268" t="e">
        <f t="shared" si="148"/>
        <v>#DIV/0!</v>
      </c>
      <c r="N552" s="268" t="e">
        <f t="shared" si="149"/>
        <v>#DIV/0!</v>
      </c>
      <c r="O552" s="268" t="e">
        <f t="shared" si="150"/>
        <v>#DIV/0!</v>
      </c>
      <c r="P552" s="268" t="e">
        <f t="shared" si="141"/>
        <v>#DIV/0!</v>
      </c>
      <c r="Q552" s="268" t="e">
        <f t="shared" si="151"/>
        <v>#DIV/0!</v>
      </c>
      <c r="R552" s="268" t="e">
        <f t="shared" si="142"/>
        <v>#DIV/0!</v>
      </c>
      <c r="S552" s="268" t="e">
        <f t="shared" si="152"/>
        <v>#DIV/0!</v>
      </c>
      <c r="T552" s="268" t="e">
        <f t="shared" si="143"/>
        <v>#DIV/0!</v>
      </c>
      <c r="U552" s="268" t="e">
        <f t="shared" si="153"/>
        <v>#DIV/0!</v>
      </c>
      <c r="V552" s="269" t="e">
        <f t="shared" si="144"/>
        <v>#DIV/0!</v>
      </c>
      <c r="W552" s="270" t="e">
        <f t="shared" si="145"/>
        <v>#DIV/0!</v>
      </c>
      <c r="X552" s="270" t="e">
        <f t="shared" si="146"/>
        <v>#DIV/0!</v>
      </c>
      <c r="Y552" s="270" t="e">
        <f t="shared" si="154"/>
        <v>#DIV/0!</v>
      </c>
    </row>
    <row r="553" spans="1:25" ht="25.5" customHeight="1">
      <c r="A553" s="267">
        <v>444</v>
      </c>
      <c r="B553" s="212"/>
      <c r="C553" s="212"/>
      <c r="D553" s="268" t="e">
        <f>'2. Outdoor DSLAM'!H447</f>
        <v>#DIV/0!</v>
      </c>
      <c r="E553" s="268" t="e">
        <f>D553*'6. WEIGHT PER PRODUCT '!$C$11</f>
        <v>#DIV/0!</v>
      </c>
      <c r="F553" s="268" t="e">
        <f>D553*'6. WEIGHT PER PRODUCT '!$C$12</f>
        <v>#DIV/0!</v>
      </c>
      <c r="G553" s="268" t="e">
        <f>D553*'6. WEIGHT PER PRODUCT '!$C$13</f>
        <v>#DIV/0!</v>
      </c>
      <c r="H553" s="268" t="e">
        <f>D553*'6. WEIGHT PER PRODUCT '!$C$14</f>
        <v>#DIV/0!</v>
      </c>
      <c r="I553" s="268" t="e">
        <f>D553*'6. WEIGHT PER PRODUCT '!$C$15</f>
        <v>#DIV/0!</v>
      </c>
      <c r="J553" s="268" t="e">
        <f>D553*'6. WEIGHT PER PRODUCT '!$C$16</f>
        <v>#DIV/0!</v>
      </c>
      <c r="K553" s="268" t="e">
        <f>D553*'6. WEIGHT PER PRODUCT '!$C$17</f>
        <v>#DIV/0!</v>
      </c>
      <c r="L553" s="268" t="e">
        <f t="shared" si="147"/>
        <v>#DIV/0!</v>
      </c>
      <c r="M553" s="268" t="e">
        <f t="shared" si="148"/>
        <v>#DIV/0!</v>
      </c>
      <c r="N553" s="268" t="e">
        <f t="shared" si="149"/>
        <v>#DIV/0!</v>
      </c>
      <c r="O553" s="268" t="e">
        <f t="shared" si="150"/>
        <v>#DIV/0!</v>
      </c>
      <c r="P553" s="268" t="e">
        <f t="shared" si="141"/>
        <v>#DIV/0!</v>
      </c>
      <c r="Q553" s="268" t="e">
        <f t="shared" si="151"/>
        <v>#DIV/0!</v>
      </c>
      <c r="R553" s="268" t="e">
        <f t="shared" si="142"/>
        <v>#DIV/0!</v>
      </c>
      <c r="S553" s="268" t="e">
        <f t="shared" si="152"/>
        <v>#DIV/0!</v>
      </c>
      <c r="T553" s="268" t="e">
        <f t="shared" si="143"/>
        <v>#DIV/0!</v>
      </c>
      <c r="U553" s="268" t="e">
        <f t="shared" si="153"/>
        <v>#DIV/0!</v>
      </c>
      <c r="V553" s="269" t="e">
        <f t="shared" si="144"/>
        <v>#DIV/0!</v>
      </c>
      <c r="W553" s="270" t="e">
        <f t="shared" si="145"/>
        <v>#DIV/0!</v>
      </c>
      <c r="X553" s="270" t="e">
        <f t="shared" si="146"/>
        <v>#DIV/0!</v>
      </c>
      <c r="Y553" s="270" t="e">
        <f t="shared" si="154"/>
        <v>#DIV/0!</v>
      </c>
    </row>
    <row r="554" spans="1:25" ht="25.5" customHeight="1">
      <c r="A554" s="267">
        <v>445</v>
      </c>
      <c r="B554" s="212"/>
      <c r="C554" s="212"/>
      <c r="D554" s="268" t="e">
        <f>'2. Outdoor DSLAM'!H448</f>
        <v>#DIV/0!</v>
      </c>
      <c r="E554" s="268" t="e">
        <f>D554*'6. WEIGHT PER PRODUCT '!$C$11</f>
        <v>#DIV/0!</v>
      </c>
      <c r="F554" s="268" t="e">
        <f>D554*'6. WEIGHT PER PRODUCT '!$C$12</f>
        <v>#DIV/0!</v>
      </c>
      <c r="G554" s="268" t="e">
        <f>D554*'6. WEIGHT PER PRODUCT '!$C$13</f>
        <v>#DIV/0!</v>
      </c>
      <c r="H554" s="268" t="e">
        <f>D554*'6. WEIGHT PER PRODUCT '!$C$14</f>
        <v>#DIV/0!</v>
      </c>
      <c r="I554" s="268" t="e">
        <f>D554*'6. WEIGHT PER PRODUCT '!$C$15</f>
        <v>#DIV/0!</v>
      </c>
      <c r="J554" s="268" t="e">
        <f>D554*'6. WEIGHT PER PRODUCT '!$C$16</f>
        <v>#DIV/0!</v>
      </c>
      <c r="K554" s="268" t="e">
        <f>D554*'6. WEIGHT PER PRODUCT '!$C$17</f>
        <v>#DIV/0!</v>
      </c>
      <c r="L554" s="268" t="e">
        <f t="shared" si="147"/>
        <v>#DIV/0!</v>
      </c>
      <c r="M554" s="268" t="e">
        <f t="shared" si="148"/>
        <v>#DIV/0!</v>
      </c>
      <c r="N554" s="268" t="e">
        <f t="shared" si="149"/>
        <v>#DIV/0!</v>
      </c>
      <c r="O554" s="268" t="e">
        <f t="shared" si="150"/>
        <v>#DIV/0!</v>
      </c>
      <c r="P554" s="268" t="e">
        <f t="shared" si="141"/>
        <v>#DIV/0!</v>
      </c>
      <c r="Q554" s="268" t="e">
        <f t="shared" si="151"/>
        <v>#DIV/0!</v>
      </c>
      <c r="R554" s="268" t="e">
        <f t="shared" si="142"/>
        <v>#DIV/0!</v>
      </c>
      <c r="S554" s="268" t="e">
        <f t="shared" si="152"/>
        <v>#DIV/0!</v>
      </c>
      <c r="T554" s="268" t="e">
        <f t="shared" si="143"/>
        <v>#DIV/0!</v>
      </c>
      <c r="U554" s="268" t="e">
        <f t="shared" si="153"/>
        <v>#DIV/0!</v>
      </c>
      <c r="V554" s="269" t="e">
        <f t="shared" si="144"/>
        <v>#DIV/0!</v>
      </c>
      <c r="W554" s="270" t="e">
        <f t="shared" si="145"/>
        <v>#DIV/0!</v>
      </c>
      <c r="X554" s="270" t="e">
        <f t="shared" si="146"/>
        <v>#DIV/0!</v>
      </c>
      <c r="Y554" s="270" t="e">
        <f t="shared" si="154"/>
        <v>#DIV/0!</v>
      </c>
    </row>
    <row r="555" spans="1:25" ht="25.5" customHeight="1">
      <c r="A555" s="267">
        <v>446</v>
      </c>
      <c r="B555" s="212"/>
      <c r="C555" s="272"/>
      <c r="D555" s="268" t="e">
        <f>'2. Outdoor DSLAM'!H449</f>
        <v>#DIV/0!</v>
      </c>
      <c r="E555" s="268" t="e">
        <f>D555*'6. WEIGHT PER PRODUCT '!$C$11</f>
        <v>#DIV/0!</v>
      </c>
      <c r="F555" s="268" t="e">
        <f>D555*'6. WEIGHT PER PRODUCT '!$C$12</f>
        <v>#DIV/0!</v>
      </c>
      <c r="G555" s="268" t="e">
        <f>D555*'6. WEIGHT PER PRODUCT '!$C$13</f>
        <v>#DIV/0!</v>
      </c>
      <c r="H555" s="268" t="e">
        <f>D555*'6. WEIGHT PER PRODUCT '!$C$14</f>
        <v>#DIV/0!</v>
      </c>
      <c r="I555" s="268" t="e">
        <f>D555*'6. WEIGHT PER PRODUCT '!$C$15</f>
        <v>#DIV/0!</v>
      </c>
      <c r="J555" s="268" t="e">
        <f>D555*'6. WEIGHT PER PRODUCT '!$C$16</f>
        <v>#DIV/0!</v>
      </c>
      <c r="K555" s="268" t="e">
        <f>D555*'6. WEIGHT PER PRODUCT '!$C$17</f>
        <v>#DIV/0!</v>
      </c>
      <c r="L555" s="268" t="e">
        <f t="shared" si="147"/>
        <v>#DIV/0!</v>
      </c>
      <c r="M555" s="268" t="e">
        <f t="shared" si="148"/>
        <v>#DIV/0!</v>
      </c>
      <c r="N555" s="268" t="e">
        <f t="shared" si="149"/>
        <v>#DIV/0!</v>
      </c>
      <c r="O555" s="268" t="e">
        <f t="shared" si="150"/>
        <v>#DIV/0!</v>
      </c>
      <c r="P555" s="268" t="e">
        <f t="shared" si="141"/>
        <v>#DIV/0!</v>
      </c>
      <c r="Q555" s="268" t="e">
        <f t="shared" si="151"/>
        <v>#DIV/0!</v>
      </c>
      <c r="R555" s="268" t="e">
        <f t="shared" si="142"/>
        <v>#DIV/0!</v>
      </c>
      <c r="S555" s="268" t="e">
        <f t="shared" si="152"/>
        <v>#DIV/0!</v>
      </c>
      <c r="T555" s="268" t="e">
        <f t="shared" si="143"/>
        <v>#DIV/0!</v>
      </c>
      <c r="U555" s="268" t="e">
        <f t="shared" si="153"/>
        <v>#DIV/0!</v>
      </c>
      <c r="V555" s="269" t="e">
        <f t="shared" si="144"/>
        <v>#DIV/0!</v>
      </c>
      <c r="W555" s="270" t="e">
        <f t="shared" si="145"/>
        <v>#DIV/0!</v>
      </c>
      <c r="X555" s="270" t="e">
        <f t="shared" si="146"/>
        <v>#DIV/0!</v>
      </c>
      <c r="Y555" s="270" t="e">
        <f t="shared" si="154"/>
        <v>#DIV/0!</v>
      </c>
    </row>
    <row r="556" spans="1:25" ht="25.5" customHeight="1">
      <c r="A556" s="267">
        <v>447</v>
      </c>
      <c r="B556" s="212"/>
      <c r="C556" s="212"/>
      <c r="D556" s="268" t="e">
        <f>'2. Outdoor DSLAM'!H450</f>
        <v>#DIV/0!</v>
      </c>
      <c r="E556" s="268" t="e">
        <f>D556*'6. WEIGHT PER PRODUCT '!$C$11</f>
        <v>#DIV/0!</v>
      </c>
      <c r="F556" s="268" t="e">
        <f>D556*'6. WEIGHT PER PRODUCT '!$C$12</f>
        <v>#DIV/0!</v>
      </c>
      <c r="G556" s="268" t="e">
        <f>D556*'6. WEIGHT PER PRODUCT '!$C$13</f>
        <v>#DIV/0!</v>
      </c>
      <c r="H556" s="268" t="e">
        <f>D556*'6. WEIGHT PER PRODUCT '!$C$14</f>
        <v>#DIV/0!</v>
      </c>
      <c r="I556" s="268" t="e">
        <f>D556*'6. WEIGHT PER PRODUCT '!$C$15</f>
        <v>#DIV/0!</v>
      </c>
      <c r="J556" s="268" t="e">
        <f>D556*'6. WEIGHT PER PRODUCT '!$C$16</f>
        <v>#DIV/0!</v>
      </c>
      <c r="K556" s="268" t="e">
        <f>D556*'6. WEIGHT PER PRODUCT '!$C$17</f>
        <v>#DIV/0!</v>
      </c>
      <c r="L556" s="268" t="e">
        <f t="shared" si="147"/>
        <v>#DIV/0!</v>
      </c>
      <c r="M556" s="268" t="e">
        <f t="shared" si="148"/>
        <v>#DIV/0!</v>
      </c>
      <c r="N556" s="268" t="e">
        <f t="shared" si="149"/>
        <v>#DIV/0!</v>
      </c>
      <c r="O556" s="268" t="e">
        <f t="shared" si="150"/>
        <v>#DIV/0!</v>
      </c>
      <c r="P556" s="268" t="e">
        <f t="shared" si="141"/>
        <v>#DIV/0!</v>
      </c>
      <c r="Q556" s="268" t="e">
        <f t="shared" si="151"/>
        <v>#DIV/0!</v>
      </c>
      <c r="R556" s="268" t="e">
        <f t="shared" si="142"/>
        <v>#DIV/0!</v>
      </c>
      <c r="S556" s="268" t="e">
        <f t="shared" si="152"/>
        <v>#DIV/0!</v>
      </c>
      <c r="T556" s="268" t="e">
        <f t="shared" si="143"/>
        <v>#DIV/0!</v>
      </c>
      <c r="U556" s="268" t="e">
        <f t="shared" si="153"/>
        <v>#DIV/0!</v>
      </c>
      <c r="V556" s="269" t="e">
        <f t="shared" si="144"/>
        <v>#DIV/0!</v>
      </c>
      <c r="W556" s="270" t="e">
        <f t="shared" si="145"/>
        <v>#DIV/0!</v>
      </c>
      <c r="X556" s="270" t="e">
        <f t="shared" si="146"/>
        <v>#DIV/0!</v>
      </c>
      <c r="Y556" s="270" t="e">
        <f t="shared" si="154"/>
        <v>#DIV/0!</v>
      </c>
    </row>
    <row r="557" spans="1:25" ht="25.5" customHeight="1">
      <c r="A557" s="267">
        <v>448</v>
      </c>
      <c r="B557" s="212"/>
      <c r="C557" s="272"/>
      <c r="D557" s="268" t="e">
        <f>'2. Outdoor DSLAM'!H451</f>
        <v>#DIV/0!</v>
      </c>
      <c r="E557" s="268" t="e">
        <f>D557*'6. WEIGHT PER PRODUCT '!$C$11</f>
        <v>#DIV/0!</v>
      </c>
      <c r="F557" s="268" t="e">
        <f>D557*'6. WEIGHT PER PRODUCT '!$C$12</f>
        <v>#DIV/0!</v>
      </c>
      <c r="G557" s="268" t="e">
        <f>D557*'6. WEIGHT PER PRODUCT '!$C$13</f>
        <v>#DIV/0!</v>
      </c>
      <c r="H557" s="268" t="e">
        <f>D557*'6. WEIGHT PER PRODUCT '!$C$14</f>
        <v>#DIV/0!</v>
      </c>
      <c r="I557" s="268" t="e">
        <f>D557*'6. WEIGHT PER PRODUCT '!$C$15</f>
        <v>#DIV/0!</v>
      </c>
      <c r="J557" s="268" t="e">
        <f>D557*'6. WEIGHT PER PRODUCT '!$C$16</f>
        <v>#DIV/0!</v>
      </c>
      <c r="K557" s="268" t="e">
        <f>D557*'6. WEIGHT PER PRODUCT '!$C$17</f>
        <v>#DIV/0!</v>
      </c>
      <c r="L557" s="268" t="e">
        <f t="shared" si="147"/>
        <v>#DIV/0!</v>
      </c>
      <c r="M557" s="268" t="e">
        <f t="shared" si="148"/>
        <v>#DIV/0!</v>
      </c>
      <c r="N557" s="268" t="e">
        <f t="shared" si="149"/>
        <v>#DIV/0!</v>
      </c>
      <c r="O557" s="268" t="e">
        <f t="shared" si="150"/>
        <v>#DIV/0!</v>
      </c>
      <c r="P557" s="268" t="e">
        <f t="shared" si="141"/>
        <v>#DIV/0!</v>
      </c>
      <c r="Q557" s="268" t="e">
        <f t="shared" si="151"/>
        <v>#DIV/0!</v>
      </c>
      <c r="R557" s="268" t="e">
        <f t="shared" si="142"/>
        <v>#DIV/0!</v>
      </c>
      <c r="S557" s="268" t="e">
        <f t="shared" si="152"/>
        <v>#DIV/0!</v>
      </c>
      <c r="T557" s="268" t="e">
        <f t="shared" si="143"/>
        <v>#DIV/0!</v>
      </c>
      <c r="U557" s="268" t="e">
        <f t="shared" si="153"/>
        <v>#DIV/0!</v>
      </c>
      <c r="V557" s="269" t="e">
        <f t="shared" si="144"/>
        <v>#DIV/0!</v>
      </c>
      <c r="W557" s="270" t="e">
        <f t="shared" si="145"/>
        <v>#DIV/0!</v>
      </c>
      <c r="X557" s="270" t="e">
        <f t="shared" si="146"/>
        <v>#DIV/0!</v>
      </c>
      <c r="Y557" s="270" t="e">
        <f t="shared" si="154"/>
        <v>#DIV/0!</v>
      </c>
    </row>
    <row r="558" spans="1:25" ht="25.5" customHeight="1">
      <c r="A558" s="267">
        <v>449</v>
      </c>
      <c r="B558" s="212"/>
      <c r="C558" s="212"/>
      <c r="D558" s="268" t="e">
        <f>'2. Outdoor DSLAM'!H452</f>
        <v>#DIV/0!</v>
      </c>
      <c r="E558" s="268" t="e">
        <f>D558*'6. WEIGHT PER PRODUCT '!$C$11</f>
        <v>#DIV/0!</v>
      </c>
      <c r="F558" s="268" t="e">
        <f>D558*'6. WEIGHT PER PRODUCT '!$C$12</f>
        <v>#DIV/0!</v>
      </c>
      <c r="G558" s="268" t="e">
        <f>D558*'6. WEIGHT PER PRODUCT '!$C$13</f>
        <v>#DIV/0!</v>
      </c>
      <c r="H558" s="268" t="e">
        <f>D558*'6. WEIGHT PER PRODUCT '!$C$14</f>
        <v>#DIV/0!</v>
      </c>
      <c r="I558" s="268" t="e">
        <f>D558*'6. WEIGHT PER PRODUCT '!$C$15</f>
        <v>#DIV/0!</v>
      </c>
      <c r="J558" s="268" t="e">
        <f>D558*'6. WEIGHT PER PRODUCT '!$C$16</f>
        <v>#DIV/0!</v>
      </c>
      <c r="K558" s="268" t="e">
        <f>D558*'6. WEIGHT PER PRODUCT '!$C$17</f>
        <v>#DIV/0!</v>
      </c>
      <c r="L558" s="268" t="e">
        <f t="shared" si="147"/>
        <v>#DIV/0!</v>
      </c>
      <c r="M558" s="268" t="e">
        <f t="shared" si="148"/>
        <v>#DIV/0!</v>
      </c>
      <c r="N558" s="268" t="e">
        <f t="shared" si="149"/>
        <v>#DIV/0!</v>
      </c>
      <c r="O558" s="268" t="e">
        <f t="shared" si="150"/>
        <v>#DIV/0!</v>
      </c>
      <c r="P558" s="268" t="e">
        <f aca="true" t="shared" si="155" ref="P558:P621">VLOOKUP(O558,$AA$4:$AB$13,2,1)</f>
        <v>#DIV/0!</v>
      </c>
      <c r="Q558" s="268" t="e">
        <f t="shared" si="151"/>
        <v>#DIV/0!</v>
      </c>
      <c r="R558" s="268" t="e">
        <f aca="true" t="shared" si="156" ref="R558:R621">IF(Q558&gt;0,VLOOKUP(Q558,$AA$4:$AB$13,2,1),0)</f>
        <v>#DIV/0!</v>
      </c>
      <c r="S558" s="268" t="e">
        <f t="shared" si="152"/>
        <v>#DIV/0!</v>
      </c>
      <c r="T558" s="268" t="e">
        <f aca="true" t="shared" si="157" ref="T558:T621">IF(S558&gt;0,VLOOKUP(S558,$AA$4:$AB$13,2,1),0)</f>
        <v>#DIV/0!</v>
      </c>
      <c r="U558" s="268" t="e">
        <f t="shared" si="153"/>
        <v>#DIV/0!</v>
      </c>
      <c r="V558" s="269" t="e">
        <f aca="true" t="shared" si="158" ref="V558:V621">VLOOKUP(P558,$AB$4:$AD$13,3,1)+VLOOKUP(P558,$AB$4:$AD$13,2,1)/$X$2</f>
        <v>#DIV/0!</v>
      </c>
      <c r="W558" s="270" t="e">
        <f aca="true" t="shared" si="159" ref="W558:W621">IF(R558=0,0,VLOOKUP(R558,$AB$4:$AD$13,3,1)+VLOOKUP(R558,$AB$4:$AD$13,2,1)/$X$2)</f>
        <v>#DIV/0!</v>
      </c>
      <c r="X558" s="270" t="e">
        <f aca="true" t="shared" si="160" ref="X558:X621">IF(T558=0,0,VLOOKUP(T558,$AB$4:$AD$13,3,1)+VLOOKUP(T558,$AB$4:$AD$13,2,1)/$X$2)</f>
        <v>#DIV/0!</v>
      </c>
      <c r="Y558" s="270" t="e">
        <f t="shared" si="154"/>
        <v>#DIV/0!</v>
      </c>
    </row>
    <row r="559" spans="1:25" ht="25.5" customHeight="1">
      <c r="A559" s="267">
        <v>450</v>
      </c>
      <c r="B559" s="212"/>
      <c r="C559" s="212"/>
      <c r="D559" s="268" t="e">
        <f>'2. Outdoor DSLAM'!H453</f>
        <v>#DIV/0!</v>
      </c>
      <c r="E559" s="268" t="e">
        <f>D559*'6. WEIGHT PER PRODUCT '!$C$11</f>
        <v>#DIV/0!</v>
      </c>
      <c r="F559" s="268" t="e">
        <f>D559*'6. WEIGHT PER PRODUCT '!$C$12</f>
        <v>#DIV/0!</v>
      </c>
      <c r="G559" s="268" t="e">
        <f>D559*'6. WEIGHT PER PRODUCT '!$C$13</f>
        <v>#DIV/0!</v>
      </c>
      <c r="H559" s="268" t="e">
        <f>D559*'6. WEIGHT PER PRODUCT '!$C$14</f>
        <v>#DIV/0!</v>
      </c>
      <c r="I559" s="268" t="e">
        <f>D559*'6. WEIGHT PER PRODUCT '!$C$15</f>
        <v>#DIV/0!</v>
      </c>
      <c r="J559" s="268" t="e">
        <f>D559*'6. WEIGHT PER PRODUCT '!$C$16</f>
        <v>#DIV/0!</v>
      </c>
      <c r="K559" s="268" t="e">
        <f>D559*'6. WEIGHT PER PRODUCT '!$C$17</f>
        <v>#DIV/0!</v>
      </c>
      <c r="L559" s="268" t="e">
        <f t="shared" si="147"/>
        <v>#DIV/0!</v>
      </c>
      <c r="M559" s="268" t="e">
        <f t="shared" si="148"/>
        <v>#DIV/0!</v>
      </c>
      <c r="N559" s="268" t="e">
        <f t="shared" si="149"/>
        <v>#DIV/0!</v>
      </c>
      <c r="O559" s="268" t="e">
        <f t="shared" si="150"/>
        <v>#DIV/0!</v>
      </c>
      <c r="P559" s="268" t="e">
        <f t="shared" si="155"/>
        <v>#DIV/0!</v>
      </c>
      <c r="Q559" s="268" t="e">
        <f t="shared" si="151"/>
        <v>#DIV/0!</v>
      </c>
      <c r="R559" s="268" t="e">
        <f t="shared" si="156"/>
        <v>#DIV/0!</v>
      </c>
      <c r="S559" s="268" t="e">
        <f t="shared" si="152"/>
        <v>#DIV/0!</v>
      </c>
      <c r="T559" s="268" t="e">
        <f t="shared" si="157"/>
        <v>#DIV/0!</v>
      </c>
      <c r="U559" s="268" t="e">
        <f t="shared" si="153"/>
        <v>#DIV/0!</v>
      </c>
      <c r="V559" s="269" t="e">
        <f t="shared" si="158"/>
        <v>#DIV/0!</v>
      </c>
      <c r="W559" s="270" t="e">
        <f t="shared" si="159"/>
        <v>#DIV/0!</v>
      </c>
      <c r="X559" s="270" t="e">
        <f t="shared" si="160"/>
        <v>#DIV/0!</v>
      </c>
      <c r="Y559" s="270" t="e">
        <f t="shared" si="154"/>
        <v>#DIV/0!</v>
      </c>
    </row>
    <row r="560" spans="1:25" ht="25.5" customHeight="1">
      <c r="A560" s="267">
        <v>451</v>
      </c>
      <c r="B560" s="212"/>
      <c r="C560" s="212"/>
      <c r="D560" s="268" t="e">
        <f>'2. Outdoor DSLAM'!H454</f>
        <v>#DIV/0!</v>
      </c>
      <c r="E560" s="268" t="e">
        <f>D560*'6. WEIGHT PER PRODUCT '!$C$11</f>
        <v>#DIV/0!</v>
      </c>
      <c r="F560" s="268" t="e">
        <f>D560*'6. WEIGHT PER PRODUCT '!$C$12</f>
        <v>#DIV/0!</v>
      </c>
      <c r="G560" s="268" t="e">
        <f>D560*'6. WEIGHT PER PRODUCT '!$C$13</f>
        <v>#DIV/0!</v>
      </c>
      <c r="H560" s="268" t="e">
        <f>D560*'6. WEIGHT PER PRODUCT '!$C$14</f>
        <v>#DIV/0!</v>
      </c>
      <c r="I560" s="268" t="e">
        <f>D560*'6. WEIGHT PER PRODUCT '!$C$15</f>
        <v>#DIV/0!</v>
      </c>
      <c r="J560" s="268" t="e">
        <f>D560*'6. WEIGHT PER PRODUCT '!$C$16</f>
        <v>#DIV/0!</v>
      </c>
      <c r="K560" s="268" t="e">
        <f>D560*'6. WEIGHT PER PRODUCT '!$C$17</f>
        <v>#DIV/0!</v>
      </c>
      <c r="L560" s="268" t="e">
        <f t="shared" si="147"/>
        <v>#DIV/0!</v>
      </c>
      <c r="M560" s="268" t="e">
        <f t="shared" si="148"/>
        <v>#DIV/0!</v>
      </c>
      <c r="N560" s="268" t="e">
        <f t="shared" si="149"/>
        <v>#DIV/0!</v>
      </c>
      <c r="O560" s="268" t="e">
        <f t="shared" si="150"/>
        <v>#DIV/0!</v>
      </c>
      <c r="P560" s="268" t="e">
        <f t="shared" si="155"/>
        <v>#DIV/0!</v>
      </c>
      <c r="Q560" s="268" t="e">
        <f t="shared" si="151"/>
        <v>#DIV/0!</v>
      </c>
      <c r="R560" s="268" t="e">
        <f t="shared" si="156"/>
        <v>#DIV/0!</v>
      </c>
      <c r="S560" s="268" t="e">
        <f t="shared" si="152"/>
        <v>#DIV/0!</v>
      </c>
      <c r="T560" s="268" t="e">
        <f t="shared" si="157"/>
        <v>#DIV/0!</v>
      </c>
      <c r="U560" s="268" t="e">
        <f t="shared" si="153"/>
        <v>#DIV/0!</v>
      </c>
      <c r="V560" s="269" t="e">
        <f t="shared" si="158"/>
        <v>#DIV/0!</v>
      </c>
      <c r="W560" s="270" t="e">
        <f t="shared" si="159"/>
        <v>#DIV/0!</v>
      </c>
      <c r="X560" s="270" t="e">
        <f t="shared" si="160"/>
        <v>#DIV/0!</v>
      </c>
      <c r="Y560" s="270" t="e">
        <f t="shared" si="154"/>
        <v>#DIV/0!</v>
      </c>
    </row>
    <row r="561" spans="1:25" ht="25.5" customHeight="1">
      <c r="A561" s="267">
        <v>452</v>
      </c>
      <c r="B561" s="212"/>
      <c r="C561" s="212"/>
      <c r="D561" s="268" t="e">
        <f>'2. Outdoor DSLAM'!H455</f>
        <v>#DIV/0!</v>
      </c>
      <c r="E561" s="268" t="e">
        <f>D561*'6. WEIGHT PER PRODUCT '!$C$11</f>
        <v>#DIV/0!</v>
      </c>
      <c r="F561" s="268" t="e">
        <f>D561*'6. WEIGHT PER PRODUCT '!$C$12</f>
        <v>#DIV/0!</v>
      </c>
      <c r="G561" s="268" t="e">
        <f>D561*'6. WEIGHT PER PRODUCT '!$C$13</f>
        <v>#DIV/0!</v>
      </c>
      <c r="H561" s="268" t="e">
        <f>D561*'6. WEIGHT PER PRODUCT '!$C$14</f>
        <v>#DIV/0!</v>
      </c>
      <c r="I561" s="268" t="e">
        <f>D561*'6. WEIGHT PER PRODUCT '!$C$15</f>
        <v>#DIV/0!</v>
      </c>
      <c r="J561" s="268" t="e">
        <f>D561*'6. WEIGHT PER PRODUCT '!$C$16</f>
        <v>#DIV/0!</v>
      </c>
      <c r="K561" s="268" t="e">
        <f>D561*'6. WEIGHT PER PRODUCT '!$C$17</f>
        <v>#DIV/0!</v>
      </c>
      <c r="L561" s="268" t="e">
        <f t="shared" si="147"/>
        <v>#DIV/0!</v>
      </c>
      <c r="M561" s="268" t="e">
        <f t="shared" si="148"/>
        <v>#DIV/0!</v>
      </c>
      <c r="N561" s="268" t="e">
        <f t="shared" si="149"/>
        <v>#DIV/0!</v>
      </c>
      <c r="O561" s="268" t="e">
        <f t="shared" si="150"/>
        <v>#DIV/0!</v>
      </c>
      <c r="P561" s="268" t="e">
        <f t="shared" si="155"/>
        <v>#DIV/0!</v>
      </c>
      <c r="Q561" s="268" t="e">
        <f t="shared" si="151"/>
        <v>#DIV/0!</v>
      </c>
      <c r="R561" s="268" t="e">
        <f t="shared" si="156"/>
        <v>#DIV/0!</v>
      </c>
      <c r="S561" s="268" t="e">
        <f t="shared" si="152"/>
        <v>#DIV/0!</v>
      </c>
      <c r="T561" s="268" t="e">
        <f t="shared" si="157"/>
        <v>#DIV/0!</v>
      </c>
      <c r="U561" s="268" t="e">
        <f t="shared" si="153"/>
        <v>#DIV/0!</v>
      </c>
      <c r="V561" s="269" t="e">
        <f t="shared" si="158"/>
        <v>#DIV/0!</v>
      </c>
      <c r="W561" s="270" t="e">
        <f t="shared" si="159"/>
        <v>#DIV/0!</v>
      </c>
      <c r="X561" s="270" t="e">
        <f t="shared" si="160"/>
        <v>#DIV/0!</v>
      </c>
      <c r="Y561" s="270" t="e">
        <f t="shared" si="154"/>
        <v>#DIV/0!</v>
      </c>
    </row>
    <row r="562" spans="1:25" ht="25.5" customHeight="1">
      <c r="A562" s="267">
        <v>453</v>
      </c>
      <c r="B562" s="212"/>
      <c r="C562" s="212"/>
      <c r="D562" s="268" t="e">
        <f>'2. Outdoor DSLAM'!H456</f>
        <v>#DIV/0!</v>
      </c>
      <c r="E562" s="268" t="e">
        <f>D562*'6. WEIGHT PER PRODUCT '!$C$11</f>
        <v>#DIV/0!</v>
      </c>
      <c r="F562" s="268" t="e">
        <f>D562*'6. WEIGHT PER PRODUCT '!$C$12</f>
        <v>#DIV/0!</v>
      </c>
      <c r="G562" s="268" t="e">
        <f>D562*'6. WEIGHT PER PRODUCT '!$C$13</f>
        <v>#DIV/0!</v>
      </c>
      <c r="H562" s="268" t="e">
        <f>D562*'6. WEIGHT PER PRODUCT '!$C$14</f>
        <v>#DIV/0!</v>
      </c>
      <c r="I562" s="268" t="e">
        <f>D562*'6. WEIGHT PER PRODUCT '!$C$15</f>
        <v>#DIV/0!</v>
      </c>
      <c r="J562" s="268" t="e">
        <f>D562*'6. WEIGHT PER PRODUCT '!$C$16</f>
        <v>#DIV/0!</v>
      </c>
      <c r="K562" s="268" t="e">
        <f>D562*'6. WEIGHT PER PRODUCT '!$C$17</f>
        <v>#DIV/0!</v>
      </c>
      <c r="L562" s="268" t="e">
        <f t="shared" si="147"/>
        <v>#DIV/0!</v>
      </c>
      <c r="M562" s="268" t="e">
        <f t="shared" si="148"/>
        <v>#DIV/0!</v>
      </c>
      <c r="N562" s="268" t="e">
        <f t="shared" si="149"/>
        <v>#DIV/0!</v>
      </c>
      <c r="O562" s="268" t="e">
        <f t="shared" si="150"/>
        <v>#DIV/0!</v>
      </c>
      <c r="P562" s="268" t="e">
        <f t="shared" si="155"/>
        <v>#DIV/0!</v>
      </c>
      <c r="Q562" s="268" t="e">
        <f t="shared" si="151"/>
        <v>#DIV/0!</v>
      </c>
      <c r="R562" s="268" t="e">
        <f t="shared" si="156"/>
        <v>#DIV/0!</v>
      </c>
      <c r="S562" s="268" t="e">
        <f t="shared" si="152"/>
        <v>#DIV/0!</v>
      </c>
      <c r="T562" s="268" t="e">
        <f t="shared" si="157"/>
        <v>#DIV/0!</v>
      </c>
      <c r="U562" s="268" t="e">
        <f t="shared" si="153"/>
        <v>#DIV/0!</v>
      </c>
      <c r="V562" s="269" t="e">
        <f t="shared" si="158"/>
        <v>#DIV/0!</v>
      </c>
      <c r="W562" s="270" t="e">
        <f t="shared" si="159"/>
        <v>#DIV/0!</v>
      </c>
      <c r="X562" s="270" t="e">
        <f t="shared" si="160"/>
        <v>#DIV/0!</v>
      </c>
      <c r="Y562" s="270" t="e">
        <f t="shared" si="154"/>
        <v>#DIV/0!</v>
      </c>
    </row>
    <row r="563" spans="1:25" ht="25.5" customHeight="1">
      <c r="A563" s="267">
        <v>454</v>
      </c>
      <c r="B563" s="212"/>
      <c r="C563" s="212"/>
      <c r="D563" s="268" t="e">
        <f>'2. Outdoor DSLAM'!H457</f>
        <v>#DIV/0!</v>
      </c>
      <c r="E563" s="268" t="e">
        <f>D563*'6. WEIGHT PER PRODUCT '!$C$11</f>
        <v>#DIV/0!</v>
      </c>
      <c r="F563" s="268" t="e">
        <f>D563*'6. WEIGHT PER PRODUCT '!$C$12</f>
        <v>#DIV/0!</v>
      </c>
      <c r="G563" s="268" t="e">
        <f>D563*'6. WEIGHT PER PRODUCT '!$C$13</f>
        <v>#DIV/0!</v>
      </c>
      <c r="H563" s="268" t="e">
        <f>D563*'6. WEIGHT PER PRODUCT '!$C$14</f>
        <v>#DIV/0!</v>
      </c>
      <c r="I563" s="268" t="e">
        <f>D563*'6. WEIGHT PER PRODUCT '!$C$15</f>
        <v>#DIV/0!</v>
      </c>
      <c r="J563" s="268" t="e">
        <f>D563*'6. WEIGHT PER PRODUCT '!$C$16</f>
        <v>#DIV/0!</v>
      </c>
      <c r="K563" s="268" t="e">
        <f>D563*'6. WEIGHT PER PRODUCT '!$C$17</f>
        <v>#DIV/0!</v>
      </c>
      <c r="L563" s="268" t="e">
        <f t="shared" si="147"/>
        <v>#DIV/0!</v>
      </c>
      <c r="M563" s="268" t="e">
        <f t="shared" si="148"/>
        <v>#DIV/0!</v>
      </c>
      <c r="N563" s="268" t="e">
        <f t="shared" si="149"/>
        <v>#DIV/0!</v>
      </c>
      <c r="O563" s="268" t="e">
        <f t="shared" si="150"/>
        <v>#DIV/0!</v>
      </c>
      <c r="P563" s="268" t="e">
        <f t="shared" si="155"/>
        <v>#DIV/0!</v>
      </c>
      <c r="Q563" s="268" t="e">
        <f t="shared" si="151"/>
        <v>#DIV/0!</v>
      </c>
      <c r="R563" s="268" t="e">
        <f t="shared" si="156"/>
        <v>#DIV/0!</v>
      </c>
      <c r="S563" s="268" t="e">
        <f t="shared" si="152"/>
        <v>#DIV/0!</v>
      </c>
      <c r="T563" s="268" t="e">
        <f t="shared" si="157"/>
        <v>#DIV/0!</v>
      </c>
      <c r="U563" s="268" t="e">
        <f t="shared" si="153"/>
        <v>#DIV/0!</v>
      </c>
      <c r="V563" s="269" t="e">
        <f t="shared" si="158"/>
        <v>#DIV/0!</v>
      </c>
      <c r="W563" s="270" t="e">
        <f t="shared" si="159"/>
        <v>#DIV/0!</v>
      </c>
      <c r="X563" s="270" t="e">
        <f t="shared" si="160"/>
        <v>#DIV/0!</v>
      </c>
      <c r="Y563" s="270" t="e">
        <f t="shared" si="154"/>
        <v>#DIV/0!</v>
      </c>
    </row>
    <row r="564" spans="1:25" ht="25.5" customHeight="1">
      <c r="A564" s="267">
        <v>455</v>
      </c>
      <c r="B564" s="212"/>
      <c r="C564" s="212"/>
      <c r="D564" s="268" t="e">
        <f>'2. Outdoor DSLAM'!H458</f>
        <v>#DIV/0!</v>
      </c>
      <c r="E564" s="268" t="e">
        <f>D564*'6. WEIGHT PER PRODUCT '!$C$11</f>
        <v>#DIV/0!</v>
      </c>
      <c r="F564" s="268" t="e">
        <f>D564*'6. WEIGHT PER PRODUCT '!$C$12</f>
        <v>#DIV/0!</v>
      </c>
      <c r="G564" s="268" t="e">
        <f>D564*'6. WEIGHT PER PRODUCT '!$C$13</f>
        <v>#DIV/0!</v>
      </c>
      <c r="H564" s="268" t="e">
        <f>D564*'6. WEIGHT PER PRODUCT '!$C$14</f>
        <v>#DIV/0!</v>
      </c>
      <c r="I564" s="268" t="e">
        <f>D564*'6. WEIGHT PER PRODUCT '!$C$15</f>
        <v>#DIV/0!</v>
      </c>
      <c r="J564" s="268" t="e">
        <f>D564*'6. WEIGHT PER PRODUCT '!$C$16</f>
        <v>#DIV/0!</v>
      </c>
      <c r="K564" s="268" t="e">
        <f>D564*'6. WEIGHT PER PRODUCT '!$C$17</f>
        <v>#DIV/0!</v>
      </c>
      <c r="L564" s="268" t="e">
        <f t="shared" si="147"/>
        <v>#DIV/0!</v>
      </c>
      <c r="M564" s="268" t="e">
        <f t="shared" si="148"/>
        <v>#DIV/0!</v>
      </c>
      <c r="N564" s="268" t="e">
        <f t="shared" si="149"/>
        <v>#DIV/0!</v>
      </c>
      <c r="O564" s="268" t="e">
        <f t="shared" si="150"/>
        <v>#DIV/0!</v>
      </c>
      <c r="P564" s="268" t="e">
        <f t="shared" si="155"/>
        <v>#DIV/0!</v>
      </c>
      <c r="Q564" s="268" t="e">
        <f t="shared" si="151"/>
        <v>#DIV/0!</v>
      </c>
      <c r="R564" s="268" t="e">
        <f t="shared" si="156"/>
        <v>#DIV/0!</v>
      </c>
      <c r="S564" s="268" t="e">
        <f t="shared" si="152"/>
        <v>#DIV/0!</v>
      </c>
      <c r="T564" s="268" t="e">
        <f t="shared" si="157"/>
        <v>#DIV/0!</v>
      </c>
      <c r="U564" s="268" t="e">
        <f t="shared" si="153"/>
        <v>#DIV/0!</v>
      </c>
      <c r="V564" s="269" t="e">
        <f t="shared" si="158"/>
        <v>#DIV/0!</v>
      </c>
      <c r="W564" s="270" t="e">
        <f t="shared" si="159"/>
        <v>#DIV/0!</v>
      </c>
      <c r="X564" s="270" t="e">
        <f t="shared" si="160"/>
        <v>#DIV/0!</v>
      </c>
      <c r="Y564" s="270" t="e">
        <f t="shared" si="154"/>
        <v>#DIV/0!</v>
      </c>
    </row>
    <row r="565" spans="1:25" ht="25.5" customHeight="1">
      <c r="A565" s="267">
        <v>456</v>
      </c>
      <c r="B565" s="212"/>
      <c r="C565" s="212"/>
      <c r="D565" s="268" t="e">
        <f>'2. Outdoor DSLAM'!H459</f>
        <v>#DIV/0!</v>
      </c>
      <c r="E565" s="268" t="e">
        <f>D565*'6. WEIGHT PER PRODUCT '!$C$11</f>
        <v>#DIV/0!</v>
      </c>
      <c r="F565" s="268" t="e">
        <f>D565*'6. WEIGHT PER PRODUCT '!$C$12</f>
        <v>#DIV/0!</v>
      </c>
      <c r="G565" s="268" t="e">
        <f>D565*'6. WEIGHT PER PRODUCT '!$C$13</f>
        <v>#DIV/0!</v>
      </c>
      <c r="H565" s="268" t="e">
        <f>D565*'6. WEIGHT PER PRODUCT '!$C$14</f>
        <v>#DIV/0!</v>
      </c>
      <c r="I565" s="268" t="e">
        <f>D565*'6. WEIGHT PER PRODUCT '!$C$15</f>
        <v>#DIV/0!</v>
      </c>
      <c r="J565" s="268" t="e">
        <f>D565*'6. WEIGHT PER PRODUCT '!$C$16</f>
        <v>#DIV/0!</v>
      </c>
      <c r="K565" s="268" t="e">
        <f>D565*'6. WEIGHT PER PRODUCT '!$C$17</f>
        <v>#DIV/0!</v>
      </c>
      <c r="L565" s="268" t="e">
        <f t="shared" si="147"/>
        <v>#DIV/0!</v>
      </c>
      <c r="M565" s="268" t="e">
        <f t="shared" si="148"/>
        <v>#DIV/0!</v>
      </c>
      <c r="N565" s="268" t="e">
        <f t="shared" si="149"/>
        <v>#DIV/0!</v>
      </c>
      <c r="O565" s="268" t="e">
        <f t="shared" si="150"/>
        <v>#DIV/0!</v>
      </c>
      <c r="P565" s="268" t="e">
        <f t="shared" si="155"/>
        <v>#DIV/0!</v>
      </c>
      <c r="Q565" s="268" t="e">
        <f t="shared" si="151"/>
        <v>#DIV/0!</v>
      </c>
      <c r="R565" s="268" t="e">
        <f t="shared" si="156"/>
        <v>#DIV/0!</v>
      </c>
      <c r="S565" s="268" t="e">
        <f t="shared" si="152"/>
        <v>#DIV/0!</v>
      </c>
      <c r="T565" s="268" t="e">
        <f t="shared" si="157"/>
        <v>#DIV/0!</v>
      </c>
      <c r="U565" s="268" t="e">
        <f t="shared" si="153"/>
        <v>#DIV/0!</v>
      </c>
      <c r="V565" s="269" t="e">
        <f t="shared" si="158"/>
        <v>#DIV/0!</v>
      </c>
      <c r="W565" s="270" t="e">
        <f t="shared" si="159"/>
        <v>#DIV/0!</v>
      </c>
      <c r="X565" s="270" t="e">
        <f t="shared" si="160"/>
        <v>#DIV/0!</v>
      </c>
      <c r="Y565" s="270" t="e">
        <f t="shared" si="154"/>
        <v>#DIV/0!</v>
      </c>
    </row>
    <row r="566" spans="1:25" ht="25.5" customHeight="1">
      <c r="A566" s="267">
        <v>457</v>
      </c>
      <c r="B566" s="212"/>
      <c r="C566" s="212"/>
      <c r="D566" s="268" t="e">
        <f>'2. Outdoor DSLAM'!H460</f>
        <v>#DIV/0!</v>
      </c>
      <c r="E566" s="268" t="e">
        <f>D566*'6. WEIGHT PER PRODUCT '!$C$11</f>
        <v>#DIV/0!</v>
      </c>
      <c r="F566" s="268" t="e">
        <f>D566*'6. WEIGHT PER PRODUCT '!$C$12</f>
        <v>#DIV/0!</v>
      </c>
      <c r="G566" s="268" t="e">
        <f>D566*'6. WEIGHT PER PRODUCT '!$C$13</f>
        <v>#DIV/0!</v>
      </c>
      <c r="H566" s="268" t="e">
        <f>D566*'6. WEIGHT PER PRODUCT '!$C$14</f>
        <v>#DIV/0!</v>
      </c>
      <c r="I566" s="268" t="e">
        <f>D566*'6. WEIGHT PER PRODUCT '!$C$15</f>
        <v>#DIV/0!</v>
      </c>
      <c r="J566" s="268" t="e">
        <f>D566*'6. WEIGHT PER PRODUCT '!$C$16</f>
        <v>#DIV/0!</v>
      </c>
      <c r="K566" s="268" t="e">
        <f>D566*'6. WEIGHT PER PRODUCT '!$C$17</f>
        <v>#DIV/0!</v>
      </c>
      <c r="L566" s="268" t="e">
        <f t="shared" si="147"/>
        <v>#DIV/0!</v>
      </c>
      <c r="M566" s="268" t="e">
        <f t="shared" si="148"/>
        <v>#DIV/0!</v>
      </c>
      <c r="N566" s="268" t="e">
        <f t="shared" si="149"/>
        <v>#DIV/0!</v>
      </c>
      <c r="O566" s="268" t="e">
        <f t="shared" si="150"/>
        <v>#DIV/0!</v>
      </c>
      <c r="P566" s="268" t="e">
        <f t="shared" si="155"/>
        <v>#DIV/0!</v>
      </c>
      <c r="Q566" s="268" t="e">
        <f t="shared" si="151"/>
        <v>#DIV/0!</v>
      </c>
      <c r="R566" s="268" t="e">
        <f t="shared" si="156"/>
        <v>#DIV/0!</v>
      </c>
      <c r="S566" s="268" t="e">
        <f t="shared" si="152"/>
        <v>#DIV/0!</v>
      </c>
      <c r="T566" s="268" t="e">
        <f t="shared" si="157"/>
        <v>#DIV/0!</v>
      </c>
      <c r="U566" s="268" t="e">
        <f t="shared" si="153"/>
        <v>#DIV/0!</v>
      </c>
      <c r="V566" s="269" t="e">
        <f t="shared" si="158"/>
        <v>#DIV/0!</v>
      </c>
      <c r="W566" s="270" t="e">
        <f t="shared" si="159"/>
        <v>#DIV/0!</v>
      </c>
      <c r="X566" s="270" t="e">
        <f t="shared" si="160"/>
        <v>#DIV/0!</v>
      </c>
      <c r="Y566" s="270" t="e">
        <f t="shared" si="154"/>
        <v>#DIV/0!</v>
      </c>
    </row>
    <row r="567" spans="1:25" ht="25.5" customHeight="1">
      <c r="A567" s="267">
        <v>458</v>
      </c>
      <c r="B567" s="212"/>
      <c r="C567" s="212"/>
      <c r="D567" s="268" t="e">
        <f>'2. Outdoor DSLAM'!H461</f>
        <v>#DIV/0!</v>
      </c>
      <c r="E567" s="268" t="e">
        <f>D567*'6. WEIGHT PER PRODUCT '!$C$11</f>
        <v>#DIV/0!</v>
      </c>
      <c r="F567" s="268" t="e">
        <f>D567*'6. WEIGHT PER PRODUCT '!$C$12</f>
        <v>#DIV/0!</v>
      </c>
      <c r="G567" s="268" t="e">
        <f>D567*'6. WEIGHT PER PRODUCT '!$C$13</f>
        <v>#DIV/0!</v>
      </c>
      <c r="H567" s="268" t="e">
        <f>D567*'6. WEIGHT PER PRODUCT '!$C$14</f>
        <v>#DIV/0!</v>
      </c>
      <c r="I567" s="268" t="e">
        <f>D567*'6. WEIGHT PER PRODUCT '!$C$15</f>
        <v>#DIV/0!</v>
      </c>
      <c r="J567" s="268" t="e">
        <f>D567*'6. WEIGHT PER PRODUCT '!$C$16</f>
        <v>#DIV/0!</v>
      </c>
      <c r="K567" s="268" t="e">
        <f>D567*'6. WEIGHT PER PRODUCT '!$C$17</f>
        <v>#DIV/0!</v>
      </c>
      <c r="L567" s="268" t="e">
        <f t="shared" si="147"/>
        <v>#DIV/0!</v>
      </c>
      <c r="M567" s="268" t="e">
        <f t="shared" si="148"/>
        <v>#DIV/0!</v>
      </c>
      <c r="N567" s="268" t="e">
        <f t="shared" si="149"/>
        <v>#DIV/0!</v>
      </c>
      <c r="O567" s="268" t="e">
        <f t="shared" si="150"/>
        <v>#DIV/0!</v>
      </c>
      <c r="P567" s="268" t="e">
        <f t="shared" si="155"/>
        <v>#DIV/0!</v>
      </c>
      <c r="Q567" s="268" t="e">
        <f t="shared" si="151"/>
        <v>#DIV/0!</v>
      </c>
      <c r="R567" s="268" t="e">
        <f t="shared" si="156"/>
        <v>#DIV/0!</v>
      </c>
      <c r="S567" s="268" t="e">
        <f t="shared" si="152"/>
        <v>#DIV/0!</v>
      </c>
      <c r="T567" s="268" t="e">
        <f t="shared" si="157"/>
        <v>#DIV/0!</v>
      </c>
      <c r="U567" s="268" t="e">
        <f t="shared" si="153"/>
        <v>#DIV/0!</v>
      </c>
      <c r="V567" s="269" t="e">
        <f t="shared" si="158"/>
        <v>#DIV/0!</v>
      </c>
      <c r="W567" s="270" t="e">
        <f t="shared" si="159"/>
        <v>#DIV/0!</v>
      </c>
      <c r="X567" s="270" t="e">
        <f t="shared" si="160"/>
        <v>#DIV/0!</v>
      </c>
      <c r="Y567" s="270" t="e">
        <f t="shared" si="154"/>
        <v>#DIV/0!</v>
      </c>
    </row>
    <row r="568" spans="1:25" ht="25.5" customHeight="1">
      <c r="A568" s="267">
        <v>459</v>
      </c>
      <c r="B568" s="212"/>
      <c r="C568" s="212"/>
      <c r="D568" s="268" t="e">
        <f>'2. Outdoor DSLAM'!H462</f>
        <v>#DIV/0!</v>
      </c>
      <c r="E568" s="268" t="e">
        <f>D568*'6. WEIGHT PER PRODUCT '!$C$11</f>
        <v>#DIV/0!</v>
      </c>
      <c r="F568" s="268" t="e">
        <f>D568*'6. WEIGHT PER PRODUCT '!$C$12</f>
        <v>#DIV/0!</v>
      </c>
      <c r="G568" s="268" t="e">
        <f>D568*'6. WEIGHT PER PRODUCT '!$C$13</f>
        <v>#DIV/0!</v>
      </c>
      <c r="H568" s="268" t="e">
        <f>D568*'6. WEIGHT PER PRODUCT '!$C$14</f>
        <v>#DIV/0!</v>
      </c>
      <c r="I568" s="268" t="e">
        <f>D568*'6. WEIGHT PER PRODUCT '!$C$15</f>
        <v>#DIV/0!</v>
      </c>
      <c r="J568" s="268" t="e">
        <f>D568*'6. WEIGHT PER PRODUCT '!$C$16</f>
        <v>#DIV/0!</v>
      </c>
      <c r="K568" s="268" t="e">
        <f>D568*'6. WEIGHT PER PRODUCT '!$C$17</f>
        <v>#DIV/0!</v>
      </c>
      <c r="L568" s="268" t="e">
        <f t="shared" si="147"/>
        <v>#DIV/0!</v>
      </c>
      <c r="M568" s="268" t="e">
        <f t="shared" si="148"/>
        <v>#DIV/0!</v>
      </c>
      <c r="N568" s="268" t="e">
        <f t="shared" si="149"/>
        <v>#DIV/0!</v>
      </c>
      <c r="O568" s="268" t="e">
        <f t="shared" si="150"/>
        <v>#DIV/0!</v>
      </c>
      <c r="P568" s="268" t="e">
        <f t="shared" si="155"/>
        <v>#DIV/0!</v>
      </c>
      <c r="Q568" s="268" t="e">
        <f t="shared" si="151"/>
        <v>#DIV/0!</v>
      </c>
      <c r="R568" s="268" t="e">
        <f t="shared" si="156"/>
        <v>#DIV/0!</v>
      </c>
      <c r="S568" s="268" t="e">
        <f t="shared" si="152"/>
        <v>#DIV/0!</v>
      </c>
      <c r="T568" s="268" t="e">
        <f t="shared" si="157"/>
        <v>#DIV/0!</v>
      </c>
      <c r="U568" s="268" t="e">
        <f t="shared" si="153"/>
        <v>#DIV/0!</v>
      </c>
      <c r="V568" s="269" t="e">
        <f t="shared" si="158"/>
        <v>#DIV/0!</v>
      </c>
      <c r="W568" s="270" t="e">
        <f t="shared" si="159"/>
        <v>#DIV/0!</v>
      </c>
      <c r="X568" s="270" t="e">
        <f t="shared" si="160"/>
        <v>#DIV/0!</v>
      </c>
      <c r="Y568" s="270" t="e">
        <f t="shared" si="154"/>
        <v>#DIV/0!</v>
      </c>
    </row>
    <row r="569" spans="1:25" ht="25.5" customHeight="1">
      <c r="A569" s="267">
        <v>460</v>
      </c>
      <c r="B569" s="212"/>
      <c r="C569" s="212"/>
      <c r="D569" s="268" t="e">
        <f>'2. Outdoor DSLAM'!H463</f>
        <v>#DIV/0!</v>
      </c>
      <c r="E569" s="268" t="e">
        <f>D569*'6. WEIGHT PER PRODUCT '!$C$11</f>
        <v>#DIV/0!</v>
      </c>
      <c r="F569" s="268" t="e">
        <f>D569*'6. WEIGHT PER PRODUCT '!$C$12</f>
        <v>#DIV/0!</v>
      </c>
      <c r="G569" s="268" t="e">
        <f>D569*'6. WEIGHT PER PRODUCT '!$C$13</f>
        <v>#DIV/0!</v>
      </c>
      <c r="H569" s="268" t="e">
        <f>D569*'6. WEIGHT PER PRODUCT '!$C$14</f>
        <v>#DIV/0!</v>
      </c>
      <c r="I569" s="268" t="e">
        <f>D569*'6. WEIGHT PER PRODUCT '!$C$15</f>
        <v>#DIV/0!</v>
      </c>
      <c r="J569" s="268" t="e">
        <f>D569*'6. WEIGHT PER PRODUCT '!$C$16</f>
        <v>#DIV/0!</v>
      </c>
      <c r="K569" s="268" t="e">
        <f>D569*'6. WEIGHT PER PRODUCT '!$C$17</f>
        <v>#DIV/0!</v>
      </c>
      <c r="L569" s="268" t="e">
        <f t="shared" si="147"/>
        <v>#DIV/0!</v>
      </c>
      <c r="M569" s="268" t="e">
        <f t="shared" si="148"/>
        <v>#DIV/0!</v>
      </c>
      <c r="N569" s="268" t="e">
        <f t="shared" si="149"/>
        <v>#DIV/0!</v>
      </c>
      <c r="O569" s="268" t="e">
        <f t="shared" si="150"/>
        <v>#DIV/0!</v>
      </c>
      <c r="P569" s="268" t="e">
        <f t="shared" si="155"/>
        <v>#DIV/0!</v>
      </c>
      <c r="Q569" s="268" t="e">
        <f t="shared" si="151"/>
        <v>#DIV/0!</v>
      </c>
      <c r="R569" s="268" t="e">
        <f t="shared" si="156"/>
        <v>#DIV/0!</v>
      </c>
      <c r="S569" s="268" t="e">
        <f t="shared" si="152"/>
        <v>#DIV/0!</v>
      </c>
      <c r="T569" s="268" t="e">
        <f t="shared" si="157"/>
        <v>#DIV/0!</v>
      </c>
      <c r="U569" s="268" t="e">
        <f t="shared" si="153"/>
        <v>#DIV/0!</v>
      </c>
      <c r="V569" s="269" t="e">
        <f t="shared" si="158"/>
        <v>#DIV/0!</v>
      </c>
      <c r="W569" s="270" t="e">
        <f t="shared" si="159"/>
        <v>#DIV/0!</v>
      </c>
      <c r="X569" s="270" t="e">
        <f t="shared" si="160"/>
        <v>#DIV/0!</v>
      </c>
      <c r="Y569" s="270" t="e">
        <f t="shared" si="154"/>
        <v>#DIV/0!</v>
      </c>
    </row>
    <row r="570" spans="1:25" ht="25.5" customHeight="1">
      <c r="A570" s="267">
        <v>461</v>
      </c>
      <c r="B570" s="212"/>
      <c r="C570" s="212"/>
      <c r="D570" s="268" t="e">
        <f>'2. Outdoor DSLAM'!H464</f>
        <v>#DIV/0!</v>
      </c>
      <c r="E570" s="268" t="e">
        <f>D570*'6. WEIGHT PER PRODUCT '!$C$11</f>
        <v>#DIV/0!</v>
      </c>
      <c r="F570" s="268" t="e">
        <f>D570*'6. WEIGHT PER PRODUCT '!$C$12</f>
        <v>#DIV/0!</v>
      </c>
      <c r="G570" s="268" t="e">
        <f>D570*'6. WEIGHT PER PRODUCT '!$C$13</f>
        <v>#DIV/0!</v>
      </c>
      <c r="H570" s="268" t="e">
        <f>D570*'6. WEIGHT PER PRODUCT '!$C$14</f>
        <v>#DIV/0!</v>
      </c>
      <c r="I570" s="268" t="e">
        <f>D570*'6. WEIGHT PER PRODUCT '!$C$15</f>
        <v>#DIV/0!</v>
      </c>
      <c r="J570" s="268" t="e">
        <f>D570*'6. WEIGHT PER PRODUCT '!$C$16</f>
        <v>#DIV/0!</v>
      </c>
      <c r="K570" s="268" t="e">
        <f>D570*'6. WEIGHT PER PRODUCT '!$C$17</f>
        <v>#DIV/0!</v>
      </c>
      <c r="L570" s="268" t="e">
        <f t="shared" si="147"/>
        <v>#DIV/0!</v>
      </c>
      <c r="M570" s="268" t="e">
        <f t="shared" si="148"/>
        <v>#DIV/0!</v>
      </c>
      <c r="N570" s="268" t="e">
        <f t="shared" si="149"/>
        <v>#DIV/0!</v>
      </c>
      <c r="O570" s="268" t="e">
        <f t="shared" si="150"/>
        <v>#DIV/0!</v>
      </c>
      <c r="P570" s="268" t="e">
        <f t="shared" si="155"/>
        <v>#DIV/0!</v>
      </c>
      <c r="Q570" s="268" t="e">
        <f t="shared" si="151"/>
        <v>#DIV/0!</v>
      </c>
      <c r="R570" s="268" t="e">
        <f t="shared" si="156"/>
        <v>#DIV/0!</v>
      </c>
      <c r="S570" s="268" t="e">
        <f t="shared" si="152"/>
        <v>#DIV/0!</v>
      </c>
      <c r="T570" s="268" t="e">
        <f t="shared" si="157"/>
        <v>#DIV/0!</v>
      </c>
      <c r="U570" s="268" t="e">
        <f t="shared" si="153"/>
        <v>#DIV/0!</v>
      </c>
      <c r="V570" s="269" t="e">
        <f t="shared" si="158"/>
        <v>#DIV/0!</v>
      </c>
      <c r="W570" s="270" t="e">
        <f t="shared" si="159"/>
        <v>#DIV/0!</v>
      </c>
      <c r="X570" s="270" t="e">
        <f t="shared" si="160"/>
        <v>#DIV/0!</v>
      </c>
      <c r="Y570" s="270" t="e">
        <f t="shared" si="154"/>
        <v>#DIV/0!</v>
      </c>
    </row>
    <row r="571" spans="1:25" ht="25.5" customHeight="1">
      <c r="A571" s="267">
        <v>462</v>
      </c>
      <c r="B571" s="212"/>
      <c r="C571" s="212"/>
      <c r="D571" s="268" t="e">
        <f>'2. Outdoor DSLAM'!H465</f>
        <v>#DIV/0!</v>
      </c>
      <c r="E571" s="268" t="e">
        <f>D571*'6. WEIGHT PER PRODUCT '!$C$11</f>
        <v>#DIV/0!</v>
      </c>
      <c r="F571" s="268" t="e">
        <f>D571*'6. WEIGHT PER PRODUCT '!$C$12</f>
        <v>#DIV/0!</v>
      </c>
      <c r="G571" s="268" t="e">
        <f>D571*'6. WEIGHT PER PRODUCT '!$C$13</f>
        <v>#DIV/0!</v>
      </c>
      <c r="H571" s="268" t="e">
        <f>D571*'6. WEIGHT PER PRODUCT '!$C$14</f>
        <v>#DIV/0!</v>
      </c>
      <c r="I571" s="268" t="e">
        <f>D571*'6. WEIGHT PER PRODUCT '!$C$15</f>
        <v>#DIV/0!</v>
      </c>
      <c r="J571" s="268" t="e">
        <f>D571*'6. WEIGHT PER PRODUCT '!$C$16</f>
        <v>#DIV/0!</v>
      </c>
      <c r="K571" s="268" t="e">
        <f>D571*'6. WEIGHT PER PRODUCT '!$C$17</f>
        <v>#DIV/0!</v>
      </c>
      <c r="L571" s="268" t="e">
        <f t="shared" si="147"/>
        <v>#DIV/0!</v>
      </c>
      <c r="M571" s="268" t="e">
        <f t="shared" si="148"/>
        <v>#DIV/0!</v>
      </c>
      <c r="N571" s="268" t="e">
        <f t="shared" si="149"/>
        <v>#DIV/0!</v>
      </c>
      <c r="O571" s="268" t="e">
        <f t="shared" si="150"/>
        <v>#DIV/0!</v>
      </c>
      <c r="P571" s="268" t="e">
        <f t="shared" si="155"/>
        <v>#DIV/0!</v>
      </c>
      <c r="Q571" s="268" t="e">
        <f t="shared" si="151"/>
        <v>#DIV/0!</v>
      </c>
      <c r="R571" s="268" t="e">
        <f t="shared" si="156"/>
        <v>#DIV/0!</v>
      </c>
      <c r="S571" s="268" t="e">
        <f t="shared" si="152"/>
        <v>#DIV/0!</v>
      </c>
      <c r="T571" s="268" t="e">
        <f t="shared" si="157"/>
        <v>#DIV/0!</v>
      </c>
      <c r="U571" s="268" t="e">
        <f t="shared" si="153"/>
        <v>#DIV/0!</v>
      </c>
      <c r="V571" s="269" t="e">
        <f t="shared" si="158"/>
        <v>#DIV/0!</v>
      </c>
      <c r="W571" s="270" t="e">
        <f t="shared" si="159"/>
        <v>#DIV/0!</v>
      </c>
      <c r="X571" s="270" t="e">
        <f t="shared" si="160"/>
        <v>#DIV/0!</v>
      </c>
      <c r="Y571" s="270" t="e">
        <f t="shared" si="154"/>
        <v>#DIV/0!</v>
      </c>
    </row>
    <row r="572" spans="1:25" ht="25.5" customHeight="1">
      <c r="A572" s="267">
        <v>463</v>
      </c>
      <c r="B572" s="212"/>
      <c r="C572" s="212"/>
      <c r="D572" s="268" t="e">
        <f>'2. Outdoor DSLAM'!H466</f>
        <v>#DIV/0!</v>
      </c>
      <c r="E572" s="268" t="e">
        <f>D572*'6. WEIGHT PER PRODUCT '!$C$11</f>
        <v>#DIV/0!</v>
      </c>
      <c r="F572" s="268" t="e">
        <f>D572*'6. WEIGHT PER PRODUCT '!$C$12</f>
        <v>#DIV/0!</v>
      </c>
      <c r="G572" s="268" t="e">
        <f>D572*'6. WEIGHT PER PRODUCT '!$C$13</f>
        <v>#DIV/0!</v>
      </c>
      <c r="H572" s="268" t="e">
        <f>D572*'6. WEIGHT PER PRODUCT '!$C$14</f>
        <v>#DIV/0!</v>
      </c>
      <c r="I572" s="268" t="e">
        <f>D572*'6. WEIGHT PER PRODUCT '!$C$15</f>
        <v>#DIV/0!</v>
      </c>
      <c r="J572" s="268" t="e">
        <f>D572*'6. WEIGHT PER PRODUCT '!$C$16</f>
        <v>#DIV/0!</v>
      </c>
      <c r="K572" s="268" t="e">
        <f>D572*'6. WEIGHT PER PRODUCT '!$C$17</f>
        <v>#DIV/0!</v>
      </c>
      <c r="L572" s="268" t="e">
        <f t="shared" si="147"/>
        <v>#DIV/0!</v>
      </c>
      <c r="M572" s="268" t="e">
        <f t="shared" si="148"/>
        <v>#DIV/0!</v>
      </c>
      <c r="N572" s="268" t="e">
        <f t="shared" si="149"/>
        <v>#DIV/0!</v>
      </c>
      <c r="O572" s="268" t="e">
        <f t="shared" si="150"/>
        <v>#DIV/0!</v>
      </c>
      <c r="P572" s="268" t="e">
        <f t="shared" si="155"/>
        <v>#DIV/0!</v>
      </c>
      <c r="Q572" s="268" t="e">
        <f t="shared" si="151"/>
        <v>#DIV/0!</v>
      </c>
      <c r="R572" s="268" t="e">
        <f t="shared" si="156"/>
        <v>#DIV/0!</v>
      </c>
      <c r="S572" s="268" t="e">
        <f t="shared" si="152"/>
        <v>#DIV/0!</v>
      </c>
      <c r="T572" s="268" t="e">
        <f t="shared" si="157"/>
        <v>#DIV/0!</v>
      </c>
      <c r="U572" s="268" t="e">
        <f t="shared" si="153"/>
        <v>#DIV/0!</v>
      </c>
      <c r="V572" s="269" t="e">
        <f t="shared" si="158"/>
        <v>#DIV/0!</v>
      </c>
      <c r="W572" s="270" t="e">
        <f t="shared" si="159"/>
        <v>#DIV/0!</v>
      </c>
      <c r="X572" s="270" t="e">
        <f t="shared" si="160"/>
        <v>#DIV/0!</v>
      </c>
      <c r="Y572" s="270" t="e">
        <f t="shared" si="154"/>
        <v>#DIV/0!</v>
      </c>
    </row>
    <row r="573" spans="1:25" ht="25.5" customHeight="1">
      <c r="A573" s="267">
        <v>464</v>
      </c>
      <c r="B573" s="212"/>
      <c r="C573" s="212"/>
      <c r="D573" s="268" t="e">
        <f>'2. Outdoor DSLAM'!H467</f>
        <v>#DIV/0!</v>
      </c>
      <c r="E573" s="268" t="e">
        <f>D573*'6. WEIGHT PER PRODUCT '!$C$11</f>
        <v>#DIV/0!</v>
      </c>
      <c r="F573" s="268" t="e">
        <f>D573*'6. WEIGHT PER PRODUCT '!$C$12</f>
        <v>#DIV/0!</v>
      </c>
      <c r="G573" s="268" t="e">
        <f>D573*'6. WEIGHT PER PRODUCT '!$C$13</f>
        <v>#DIV/0!</v>
      </c>
      <c r="H573" s="268" t="e">
        <f>D573*'6. WEIGHT PER PRODUCT '!$C$14</f>
        <v>#DIV/0!</v>
      </c>
      <c r="I573" s="268" t="e">
        <f>D573*'6. WEIGHT PER PRODUCT '!$C$15</f>
        <v>#DIV/0!</v>
      </c>
      <c r="J573" s="268" t="e">
        <f>D573*'6. WEIGHT PER PRODUCT '!$C$16</f>
        <v>#DIV/0!</v>
      </c>
      <c r="K573" s="268" t="e">
        <f>D573*'6. WEIGHT PER PRODUCT '!$C$17</f>
        <v>#DIV/0!</v>
      </c>
      <c r="L573" s="268" t="e">
        <f t="shared" si="147"/>
        <v>#DIV/0!</v>
      </c>
      <c r="M573" s="268" t="e">
        <f t="shared" si="148"/>
        <v>#DIV/0!</v>
      </c>
      <c r="N573" s="268" t="e">
        <f t="shared" si="149"/>
        <v>#DIV/0!</v>
      </c>
      <c r="O573" s="268" t="e">
        <f t="shared" si="150"/>
        <v>#DIV/0!</v>
      </c>
      <c r="P573" s="268" t="e">
        <f t="shared" si="155"/>
        <v>#DIV/0!</v>
      </c>
      <c r="Q573" s="268" t="e">
        <f t="shared" si="151"/>
        <v>#DIV/0!</v>
      </c>
      <c r="R573" s="268" t="e">
        <f t="shared" si="156"/>
        <v>#DIV/0!</v>
      </c>
      <c r="S573" s="268" t="e">
        <f t="shared" si="152"/>
        <v>#DIV/0!</v>
      </c>
      <c r="T573" s="268" t="e">
        <f t="shared" si="157"/>
        <v>#DIV/0!</v>
      </c>
      <c r="U573" s="268" t="e">
        <f t="shared" si="153"/>
        <v>#DIV/0!</v>
      </c>
      <c r="V573" s="269" t="e">
        <f t="shared" si="158"/>
        <v>#DIV/0!</v>
      </c>
      <c r="W573" s="270" t="e">
        <f t="shared" si="159"/>
        <v>#DIV/0!</v>
      </c>
      <c r="X573" s="270" t="e">
        <f t="shared" si="160"/>
        <v>#DIV/0!</v>
      </c>
      <c r="Y573" s="270" t="e">
        <f t="shared" si="154"/>
        <v>#DIV/0!</v>
      </c>
    </row>
    <row r="574" spans="1:25" ht="25.5" customHeight="1">
      <c r="A574" s="267">
        <v>465</v>
      </c>
      <c r="B574" s="212"/>
      <c r="C574" s="212"/>
      <c r="D574" s="268" t="e">
        <f>'2. Outdoor DSLAM'!H468</f>
        <v>#DIV/0!</v>
      </c>
      <c r="E574" s="268" t="e">
        <f>D574*'6. WEIGHT PER PRODUCT '!$C$11</f>
        <v>#DIV/0!</v>
      </c>
      <c r="F574" s="268" t="e">
        <f>D574*'6. WEIGHT PER PRODUCT '!$C$12</f>
        <v>#DIV/0!</v>
      </c>
      <c r="G574" s="268" t="e">
        <f>D574*'6. WEIGHT PER PRODUCT '!$C$13</f>
        <v>#DIV/0!</v>
      </c>
      <c r="H574" s="268" t="e">
        <f>D574*'6. WEIGHT PER PRODUCT '!$C$14</f>
        <v>#DIV/0!</v>
      </c>
      <c r="I574" s="268" t="e">
        <f>D574*'6. WEIGHT PER PRODUCT '!$C$15</f>
        <v>#DIV/0!</v>
      </c>
      <c r="J574" s="268" t="e">
        <f>D574*'6. WEIGHT PER PRODUCT '!$C$16</f>
        <v>#DIV/0!</v>
      </c>
      <c r="K574" s="268" t="e">
        <f>D574*'6. WEIGHT PER PRODUCT '!$C$17</f>
        <v>#DIV/0!</v>
      </c>
      <c r="L574" s="268" t="e">
        <f t="shared" si="147"/>
        <v>#DIV/0!</v>
      </c>
      <c r="M574" s="268" t="e">
        <f t="shared" si="148"/>
        <v>#DIV/0!</v>
      </c>
      <c r="N574" s="268" t="e">
        <f t="shared" si="149"/>
        <v>#DIV/0!</v>
      </c>
      <c r="O574" s="268" t="e">
        <f t="shared" si="150"/>
        <v>#DIV/0!</v>
      </c>
      <c r="P574" s="268" t="e">
        <f t="shared" si="155"/>
        <v>#DIV/0!</v>
      </c>
      <c r="Q574" s="268" t="e">
        <f t="shared" si="151"/>
        <v>#DIV/0!</v>
      </c>
      <c r="R574" s="268" t="e">
        <f t="shared" si="156"/>
        <v>#DIV/0!</v>
      </c>
      <c r="S574" s="268" t="e">
        <f t="shared" si="152"/>
        <v>#DIV/0!</v>
      </c>
      <c r="T574" s="268" t="e">
        <f t="shared" si="157"/>
        <v>#DIV/0!</v>
      </c>
      <c r="U574" s="268" t="e">
        <f t="shared" si="153"/>
        <v>#DIV/0!</v>
      </c>
      <c r="V574" s="269" t="e">
        <f t="shared" si="158"/>
        <v>#DIV/0!</v>
      </c>
      <c r="W574" s="270" t="e">
        <f t="shared" si="159"/>
        <v>#DIV/0!</v>
      </c>
      <c r="X574" s="270" t="e">
        <f t="shared" si="160"/>
        <v>#DIV/0!</v>
      </c>
      <c r="Y574" s="270" t="e">
        <f t="shared" si="154"/>
        <v>#DIV/0!</v>
      </c>
    </row>
    <row r="575" spans="1:25" ht="25.5" customHeight="1">
      <c r="A575" s="267">
        <v>466</v>
      </c>
      <c r="B575" s="212"/>
      <c r="C575" s="212"/>
      <c r="D575" s="268" t="e">
        <f>'2. Outdoor DSLAM'!H469</f>
        <v>#DIV/0!</v>
      </c>
      <c r="E575" s="268" t="e">
        <f>D575*'6. WEIGHT PER PRODUCT '!$C$11</f>
        <v>#DIV/0!</v>
      </c>
      <c r="F575" s="268" t="e">
        <f>D575*'6. WEIGHT PER PRODUCT '!$C$12</f>
        <v>#DIV/0!</v>
      </c>
      <c r="G575" s="268" t="e">
        <f>D575*'6. WEIGHT PER PRODUCT '!$C$13</f>
        <v>#DIV/0!</v>
      </c>
      <c r="H575" s="268" t="e">
        <f>D575*'6. WEIGHT PER PRODUCT '!$C$14</f>
        <v>#DIV/0!</v>
      </c>
      <c r="I575" s="268" t="e">
        <f>D575*'6. WEIGHT PER PRODUCT '!$C$15</f>
        <v>#DIV/0!</v>
      </c>
      <c r="J575" s="268" t="e">
        <f>D575*'6. WEIGHT PER PRODUCT '!$C$16</f>
        <v>#DIV/0!</v>
      </c>
      <c r="K575" s="268" t="e">
        <f>D575*'6. WEIGHT PER PRODUCT '!$C$17</f>
        <v>#DIV/0!</v>
      </c>
      <c r="L575" s="268" t="e">
        <f t="shared" si="147"/>
        <v>#DIV/0!</v>
      </c>
      <c r="M575" s="268" t="e">
        <f t="shared" si="148"/>
        <v>#DIV/0!</v>
      </c>
      <c r="N575" s="268" t="e">
        <f t="shared" si="149"/>
        <v>#DIV/0!</v>
      </c>
      <c r="O575" s="268" t="e">
        <f t="shared" si="150"/>
        <v>#DIV/0!</v>
      </c>
      <c r="P575" s="268" t="e">
        <f t="shared" si="155"/>
        <v>#DIV/0!</v>
      </c>
      <c r="Q575" s="268" t="e">
        <f t="shared" si="151"/>
        <v>#DIV/0!</v>
      </c>
      <c r="R575" s="268" t="e">
        <f t="shared" si="156"/>
        <v>#DIV/0!</v>
      </c>
      <c r="S575" s="268" t="e">
        <f t="shared" si="152"/>
        <v>#DIV/0!</v>
      </c>
      <c r="T575" s="268" t="e">
        <f t="shared" si="157"/>
        <v>#DIV/0!</v>
      </c>
      <c r="U575" s="268" t="e">
        <f t="shared" si="153"/>
        <v>#DIV/0!</v>
      </c>
      <c r="V575" s="269" t="e">
        <f t="shared" si="158"/>
        <v>#DIV/0!</v>
      </c>
      <c r="W575" s="270" t="e">
        <f t="shared" si="159"/>
        <v>#DIV/0!</v>
      </c>
      <c r="X575" s="270" t="e">
        <f t="shared" si="160"/>
        <v>#DIV/0!</v>
      </c>
      <c r="Y575" s="270" t="e">
        <f t="shared" si="154"/>
        <v>#DIV/0!</v>
      </c>
    </row>
    <row r="576" spans="1:25" ht="25.5" customHeight="1">
      <c r="A576" s="267">
        <v>467</v>
      </c>
      <c r="B576" s="212"/>
      <c r="C576" s="212"/>
      <c r="D576" s="268" t="e">
        <f>'2. Outdoor DSLAM'!H470</f>
        <v>#DIV/0!</v>
      </c>
      <c r="E576" s="268" t="e">
        <f>D576*'6. WEIGHT PER PRODUCT '!$C$11</f>
        <v>#DIV/0!</v>
      </c>
      <c r="F576" s="268" t="e">
        <f>D576*'6. WEIGHT PER PRODUCT '!$C$12</f>
        <v>#DIV/0!</v>
      </c>
      <c r="G576" s="268" t="e">
        <f>D576*'6. WEIGHT PER PRODUCT '!$C$13</f>
        <v>#DIV/0!</v>
      </c>
      <c r="H576" s="268" t="e">
        <f>D576*'6. WEIGHT PER PRODUCT '!$C$14</f>
        <v>#DIV/0!</v>
      </c>
      <c r="I576" s="268" t="e">
        <f>D576*'6. WEIGHT PER PRODUCT '!$C$15</f>
        <v>#DIV/0!</v>
      </c>
      <c r="J576" s="268" t="e">
        <f>D576*'6. WEIGHT PER PRODUCT '!$C$16</f>
        <v>#DIV/0!</v>
      </c>
      <c r="K576" s="268" t="e">
        <f>D576*'6. WEIGHT PER PRODUCT '!$C$17</f>
        <v>#DIV/0!</v>
      </c>
      <c r="L576" s="268" t="e">
        <f t="shared" si="147"/>
        <v>#DIV/0!</v>
      </c>
      <c r="M576" s="268" t="e">
        <f t="shared" si="148"/>
        <v>#DIV/0!</v>
      </c>
      <c r="N576" s="268" t="e">
        <f t="shared" si="149"/>
        <v>#DIV/0!</v>
      </c>
      <c r="O576" s="268" t="e">
        <f t="shared" si="150"/>
        <v>#DIV/0!</v>
      </c>
      <c r="P576" s="268" t="e">
        <f t="shared" si="155"/>
        <v>#DIV/0!</v>
      </c>
      <c r="Q576" s="268" t="e">
        <f t="shared" si="151"/>
        <v>#DIV/0!</v>
      </c>
      <c r="R576" s="268" t="e">
        <f t="shared" si="156"/>
        <v>#DIV/0!</v>
      </c>
      <c r="S576" s="268" t="e">
        <f t="shared" si="152"/>
        <v>#DIV/0!</v>
      </c>
      <c r="T576" s="268" t="e">
        <f t="shared" si="157"/>
        <v>#DIV/0!</v>
      </c>
      <c r="U576" s="268" t="e">
        <f t="shared" si="153"/>
        <v>#DIV/0!</v>
      </c>
      <c r="V576" s="269" t="e">
        <f t="shared" si="158"/>
        <v>#DIV/0!</v>
      </c>
      <c r="W576" s="270" t="e">
        <f t="shared" si="159"/>
        <v>#DIV/0!</v>
      </c>
      <c r="X576" s="270" t="e">
        <f t="shared" si="160"/>
        <v>#DIV/0!</v>
      </c>
      <c r="Y576" s="270" t="e">
        <f t="shared" si="154"/>
        <v>#DIV/0!</v>
      </c>
    </row>
    <row r="577" spans="1:25" ht="25.5" customHeight="1">
      <c r="A577" s="267">
        <v>468</v>
      </c>
      <c r="B577" s="212"/>
      <c r="C577" s="212"/>
      <c r="D577" s="268" t="e">
        <f>'2. Outdoor DSLAM'!H471</f>
        <v>#DIV/0!</v>
      </c>
      <c r="E577" s="268" t="e">
        <f>D577*'6. WEIGHT PER PRODUCT '!$C$11</f>
        <v>#DIV/0!</v>
      </c>
      <c r="F577" s="268" t="e">
        <f>D577*'6. WEIGHT PER PRODUCT '!$C$12</f>
        <v>#DIV/0!</v>
      </c>
      <c r="G577" s="268" t="e">
        <f>D577*'6. WEIGHT PER PRODUCT '!$C$13</f>
        <v>#DIV/0!</v>
      </c>
      <c r="H577" s="268" t="e">
        <f>D577*'6. WEIGHT PER PRODUCT '!$C$14</f>
        <v>#DIV/0!</v>
      </c>
      <c r="I577" s="268" t="e">
        <f>D577*'6. WEIGHT PER PRODUCT '!$C$15</f>
        <v>#DIV/0!</v>
      </c>
      <c r="J577" s="268" t="e">
        <f>D577*'6. WEIGHT PER PRODUCT '!$C$16</f>
        <v>#DIV/0!</v>
      </c>
      <c r="K577" s="268" t="e">
        <f>D577*'6. WEIGHT PER PRODUCT '!$C$17</f>
        <v>#DIV/0!</v>
      </c>
      <c r="L577" s="268" t="e">
        <f t="shared" si="147"/>
        <v>#DIV/0!</v>
      </c>
      <c r="M577" s="268" t="e">
        <f t="shared" si="148"/>
        <v>#DIV/0!</v>
      </c>
      <c r="N577" s="268" t="e">
        <f t="shared" si="149"/>
        <v>#DIV/0!</v>
      </c>
      <c r="O577" s="268" t="e">
        <f t="shared" si="150"/>
        <v>#DIV/0!</v>
      </c>
      <c r="P577" s="268" t="e">
        <f t="shared" si="155"/>
        <v>#DIV/0!</v>
      </c>
      <c r="Q577" s="268" t="e">
        <f t="shared" si="151"/>
        <v>#DIV/0!</v>
      </c>
      <c r="R577" s="268" t="e">
        <f t="shared" si="156"/>
        <v>#DIV/0!</v>
      </c>
      <c r="S577" s="268" t="e">
        <f t="shared" si="152"/>
        <v>#DIV/0!</v>
      </c>
      <c r="T577" s="268" t="e">
        <f t="shared" si="157"/>
        <v>#DIV/0!</v>
      </c>
      <c r="U577" s="268" t="e">
        <f t="shared" si="153"/>
        <v>#DIV/0!</v>
      </c>
      <c r="V577" s="269" t="e">
        <f t="shared" si="158"/>
        <v>#DIV/0!</v>
      </c>
      <c r="W577" s="270" t="e">
        <f t="shared" si="159"/>
        <v>#DIV/0!</v>
      </c>
      <c r="X577" s="270" t="e">
        <f t="shared" si="160"/>
        <v>#DIV/0!</v>
      </c>
      <c r="Y577" s="270" t="e">
        <f t="shared" si="154"/>
        <v>#DIV/0!</v>
      </c>
    </row>
    <row r="578" spans="1:25" ht="25.5" customHeight="1">
      <c r="A578" s="267">
        <v>469</v>
      </c>
      <c r="B578" s="212"/>
      <c r="C578" s="212"/>
      <c r="D578" s="268" t="e">
        <f>'2. Outdoor DSLAM'!H472</f>
        <v>#DIV/0!</v>
      </c>
      <c r="E578" s="268" t="e">
        <f>D578*'6. WEIGHT PER PRODUCT '!$C$11</f>
        <v>#DIV/0!</v>
      </c>
      <c r="F578" s="268" t="e">
        <f>D578*'6. WEIGHT PER PRODUCT '!$C$12</f>
        <v>#DIV/0!</v>
      </c>
      <c r="G578" s="268" t="e">
        <f>D578*'6. WEIGHT PER PRODUCT '!$C$13</f>
        <v>#DIV/0!</v>
      </c>
      <c r="H578" s="268" t="e">
        <f>D578*'6. WEIGHT PER PRODUCT '!$C$14</f>
        <v>#DIV/0!</v>
      </c>
      <c r="I578" s="268" t="e">
        <f>D578*'6. WEIGHT PER PRODUCT '!$C$15</f>
        <v>#DIV/0!</v>
      </c>
      <c r="J578" s="268" t="e">
        <f>D578*'6. WEIGHT PER PRODUCT '!$C$16</f>
        <v>#DIV/0!</v>
      </c>
      <c r="K578" s="268" t="e">
        <f>D578*'6. WEIGHT PER PRODUCT '!$C$17</f>
        <v>#DIV/0!</v>
      </c>
      <c r="L578" s="268" t="e">
        <f t="shared" si="147"/>
        <v>#DIV/0!</v>
      </c>
      <c r="M578" s="268" t="e">
        <f t="shared" si="148"/>
        <v>#DIV/0!</v>
      </c>
      <c r="N578" s="268" t="e">
        <f t="shared" si="149"/>
        <v>#DIV/0!</v>
      </c>
      <c r="O578" s="268" t="e">
        <f t="shared" si="150"/>
        <v>#DIV/0!</v>
      </c>
      <c r="P578" s="268" t="e">
        <f t="shared" si="155"/>
        <v>#DIV/0!</v>
      </c>
      <c r="Q578" s="268" t="e">
        <f t="shared" si="151"/>
        <v>#DIV/0!</v>
      </c>
      <c r="R578" s="268" t="e">
        <f t="shared" si="156"/>
        <v>#DIV/0!</v>
      </c>
      <c r="S578" s="268" t="e">
        <f t="shared" si="152"/>
        <v>#DIV/0!</v>
      </c>
      <c r="T578" s="268" t="e">
        <f t="shared" si="157"/>
        <v>#DIV/0!</v>
      </c>
      <c r="U578" s="268" t="e">
        <f t="shared" si="153"/>
        <v>#DIV/0!</v>
      </c>
      <c r="V578" s="269" t="e">
        <f t="shared" si="158"/>
        <v>#DIV/0!</v>
      </c>
      <c r="W578" s="270" t="e">
        <f t="shared" si="159"/>
        <v>#DIV/0!</v>
      </c>
      <c r="X578" s="270" t="e">
        <f t="shared" si="160"/>
        <v>#DIV/0!</v>
      </c>
      <c r="Y578" s="270" t="e">
        <f t="shared" si="154"/>
        <v>#DIV/0!</v>
      </c>
    </row>
    <row r="579" spans="1:25" ht="25.5" customHeight="1">
      <c r="A579" s="267">
        <v>470</v>
      </c>
      <c r="B579" s="212"/>
      <c r="C579" s="212"/>
      <c r="D579" s="268" t="e">
        <f>'2. Outdoor DSLAM'!H473</f>
        <v>#DIV/0!</v>
      </c>
      <c r="E579" s="268" t="e">
        <f>D579*'6. WEIGHT PER PRODUCT '!$C$11</f>
        <v>#DIV/0!</v>
      </c>
      <c r="F579" s="268" t="e">
        <f>D579*'6. WEIGHT PER PRODUCT '!$C$12</f>
        <v>#DIV/0!</v>
      </c>
      <c r="G579" s="268" t="e">
        <f>D579*'6. WEIGHT PER PRODUCT '!$C$13</f>
        <v>#DIV/0!</v>
      </c>
      <c r="H579" s="268" t="e">
        <f>D579*'6. WEIGHT PER PRODUCT '!$C$14</f>
        <v>#DIV/0!</v>
      </c>
      <c r="I579" s="268" t="e">
        <f>D579*'6. WEIGHT PER PRODUCT '!$C$15</f>
        <v>#DIV/0!</v>
      </c>
      <c r="J579" s="268" t="e">
        <f>D579*'6. WEIGHT PER PRODUCT '!$C$16</f>
        <v>#DIV/0!</v>
      </c>
      <c r="K579" s="268" t="e">
        <f>D579*'6. WEIGHT PER PRODUCT '!$C$17</f>
        <v>#DIV/0!</v>
      </c>
      <c r="L579" s="268" t="e">
        <f t="shared" si="147"/>
        <v>#DIV/0!</v>
      </c>
      <c r="M579" s="268" t="e">
        <f t="shared" si="148"/>
        <v>#DIV/0!</v>
      </c>
      <c r="N579" s="268" t="e">
        <f t="shared" si="149"/>
        <v>#DIV/0!</v>
      </c>
      <c r="O579" s="268" t="e">
        <f t="shared" si="150"/>
        <v>#DIV/0!</v>
      </c>
      <c r="P579" s="268" t="e">
        <f t="shared" si="155"/>
        <v>#DIV/0!</v>
      </c>
      <c r="Q579" s="268" t="e">
        <f t="shared" si="151"/>
        <v>#DIV/0!</v>
      </c>
      <c r="R579" s="268" t="e">
        <f t="shared" si="156"/>
        <v>#DIV/0!</v>
      </c>
      <c r="S579" s="268" t="e">
        <f t="shared" si="152"/>
        <v>#DIV/0!</v>
      </c>
      <c r="T579" s="268" t="e">
        <f t="shared" si="157"/>
        <v>#DIV/0!</v>
      </c>
      <c r="U579" s="268" t="e">
        <f t="shared" si="153"/>
        <v>#DIV/0!</v>
      </c>
      <c r="V579" s="269" t="e">
        <f t="shared" si="158"/>
        <v>#DIV/0!</v>
      </c>
      <c r="W579" s="270" t="e">
        <f t="shared" si="159"/>
        <v>#DIV/0!</v>
      </c>
      <c r="X579" s="270" t="e">
        <f t="shared" si="160"/>
        <v>#DIV/0!</v>
      </c>
      <c r="Y579" s="270" t="e">
        <f t="shared" si="154"/>
        <v>#DIV/0!</v>
      </c>
    </row>
    <row r="580" spans="1:25" ht="25.5" customHeight="1">
      <c r="A580" s="267">
        <v>471</v>
      </c>
      <c r="B580" s="212"/>
      <c r="C580" s="212"/>
      <c r="D580" s="268" t="e">
        <f>'2. Outdoor DSLAM'!H474</f>
        <v>#DIV/0!</v>
      </c>
      <c r="E580" s="268" t="e">
        <f>D580*'6. WEIGHT PER PRODUCT '!$C$11</f>
        <v>#DIV/0!</v>
      </c>
      <c r="F580" s="268" t="e">
        <f>D580*'6. WEIGHT PER PRODUCT '!$C$12</f>
        <v>#DIV/0!</v>
      </c>
      <c r="G580" s="268" t="e">
        <f>D580*'6. WEIGHT PER PRODUCT '!$C$13</f>
        <v>#DIV/0!</v>
      </c>
      <c r="H580" s="268" t="e">
        <f>D580*'6. WEIGHT PER PRODUCT '!$C$14</f>
        <v>#DIV/0!</v>
      </c>
      <c r="I580" s="268" t="e">
        <f>D580*'6. WEIGHT PER PRODUCT '!$C$15</f>
        <v>#DIV/0!</v>
      </c>
      <c r="J580" s="268" t="e">
        <f>D580*'6. WEIGHT PER PRODUCT '!$C$16</f>
        <v>#DIV/0!</v>
      </c>
      <c r="K580" s="268" t="e">
        <f>D580*'6. WEIGHT PER PRODUCT '!$C$17</f>
        <v>#DIV/0!</v>
      </c>
      <c r="L580" s="268" t="e">
        <f t="shared" si="147"/>
        <v>#DIV/0!</v>
      </c>
      <c r="M580" s="268" t="e">
        <f t="shared" si="148"/>
        <v>#DIV/0!</v>
      </c>
      <c r="N580" s="268" t="e">
        <f t="shared" si="149"/>
        <v>#DIV/0!</v>
      </c>
      <c r="O580" s="268" t="e">
        <f t="shared" si="150"/>
        <v>#DIV/0!</v>
      </c>
      <c r="P580" s="268" t="e">
        <f t="shared" si="155"/>
        <v>#DIV/0!</v>
      </c>
      <c r="Q580" s="268" t="e">
        <f t="shared" si="151"/>
        <v>#DIV/0!</v>
      </c>
      <c r="R580" s="268" t="e">
        <f t="shared" si="156"/>
        <v>#DIV/0!</v>
      </c>
      <c r="S580" s="268" t="e">
        <f t="shared" si="152"/>
        <v>#DIV/0!</v>
      </c>
      <c r="T580" s="268" t="e">
        <f t="shared" si="157"/>
        <v>#DIV/0!</v>
      </c>
      <c r="U580" s="268" t="e">
        <f t="shared" si="153"/>
        <v>#DIV/0!</v>
      </c>
      <c r="V580" s="269" t="e">
        <f t="shared" si="158"/>
        <v>#DIV/0!</v>
      </c>
      <c r="W580" s="270" t="e">
        <f t="shared" si="159"/>
        <v>#DIV/0!</v>
      </c>
      <c r="X580" s="270" t="e">
        <f t="shared" si="160"/>
        <v>#DIV/0!</v>
      </c>
      <c r="Y580" s="270" t="e">
        <f t="shared" si="154"/>
        <v>#DIV/0!</v>
      </c>
    </row>
    <row r="581" spans="1:25" ht="25.5" customHeight="1">
      <c r="A581" s="267">
        <v>472</v>
      </c>
      <c r="B581" s="212"/>
      <c r="C581" s="212"/>
      <c r="D581" s="268" t="e">
        <f>'2. Outdoor DSLAM'!H475</f>
        <v>#DIV/0!</v>
      </c>
      <c r="E581" s="268" t="e">
        <f>D581*'6. WEIGHT PER PRODUCT '!$C$11</f>
        <v>#DIV/0!</v>
      </c>
      <c r="F581" s="268" t="e">
        <f>D581*'6. WEIGHT PER PRODUCT '!$C$12</f>
        <v>#DIV/0!</v>
      </c>
      <c r="G581" s="268" t="e">
        <f>D581*'6. WEIGHT PER PRODUCT '!$C$13</f>
        <v>#DIV/0!</v>
      </c>
      <c r="H581" s="268" t="e">
        <f>D581*'6. WEIGHT PER PRODUCT '!$C$14</f>
        <v>#DIV/0!</v>
      </c>
      <c r="I581" s="268" t="e">
        <f>D581*'6. WEIGHT PER PRODUCT '!$C$15</f>
        <v>#DIV/0!</v>
      </c>
      <c r="J581" s="268" t="e">
        <f>D581*'6. WEIGHT PER PRODUCT '!$C$16</f>
        <v>#DIV/0!</v>
      </c>
      <c r="K581" s="268" t="e">
        <f>D581*'6. WEIGHT PER PRODUCT '!$C$17</f>
        <v>#DIV/0!</v>
      </c>
      <c r="L581" s="268" t="e">
        <f aca="true" t="shared" si="161" ref="L581:L629">((E581*512)+(F581*1024)+(G581*2048)+(H581*4096)+(I581*2048)+(J581*4096)+(K581*8192))/1000</f>
        <v>#DIV/0!</v>
      </c>
      <c r="M581" s="268" t="e">
        <f aca="true" t="shared" si="162" ref="M581:M629">(((E581*512)+(F581*1024)+(G581*2048)+(H581*4096))/1000)/50</f>
        <v>#DIV/0!</v>
      </c>
      <c r="N581" s="268" t="e">
        <f aca="true" t="shared" si="163" ref="N581:N629">(((I581*2048)+(J581*4096)+(K581*8192))/1000)/20</f>
        <v>#DIV/0!</v>
      </c>
      <c r="O581" s="268" t="e">
        <f aca="true" t="shared" si="164" ref="O581:O629">M581+N581</f>
        <v>#DIV/0!</v>
      </c>
      <c r="P581" s="268" t="e">
        <f t="shared" si="155"/>
        <v>#DIV/0!</v>
      </c>
      <c r="Q581" s="268" t="e">
        <f aca="true" t="shared" si="165" ref="Q581:Q629">IF(P581&gt;O581,0,O581-P581)</f>
        <v>#DIV/0!</v>
      </c>
      <c r="R581" s="268" t="e">
        <f t="shared" si="156"/>
        <v>#DIV/0!</v>
      </c>
      <c r="S581" s="268" t="e">
        <f aca="true" t="shared" si="166" ref="S581:S629">IF(R581&gt;Q581,0,Q581-R581)</f>
        <v>#DIV/0!</v>
      </c>
      <c r="T581" s="268" t="e">
        <f t="shared" si="157"/>
        <v>#DIV/0!</v>
      </c>
      <c r="U581" s="268" t="e">
        <f aca="true" t="shared" si="167" ref="U581:U629">SUM(P581:T581)</f>
        <v>#DIV/0!</v>
      </c>
      <c r="V581" s="269" t="e">
        <f t="shared" si="158"/>
        <v>#DIV/0!</v>
      </c>
      <c r="W581" s="270" t="e">
        <f t="shared" si="159"/>
        <v>#DIV/0!</v>
      </c>
      <c r="X581" s="270" t="e">
        <f t="shared" si="160"/>
        <v>#DIV/0!</v>
      </c>
      <c r="Y581" s="270" t="e">
        <f aca="true" t="shared" si="168" ref="Y581:Y629">SUM(V581:X581)</f>
        <v>#DIV/0!</v>
      </c>
    </row>
    <row r="582" spans="1:25" ht="25.5" customHeight="1">
      <c r="A582" s="267">
        <v>473</v>
      </c>
      <c r="B582" s="212"/>
      <c r="C582" s="212"/>
      <c r="D582" s="268" t="e">
        <f>'2. Outdoor DSLAM'!H476</f>
        <v>#DIV/0!</v>
      </c>
      <c r="E582" s="268" t="e">
        <f>D582*'6. WEIGHT PER PRODUCT '!$C$11</f>
        <v>#DIV/0!</v>
      </c>
      <c r="F582" s="268" t="e">
        <f>D582*'6. WEIGHT PER PRODUCT '!$C$12</f>
        <v>#DIV/0!</v>
      </c>
      <c r="G582" s="268" t="e">
        <f>D582*'6. WEIGHT PER PRODUCT '!$C$13</f>
        <v>#DIV/0!</v>
      </c>
      <c r="H582" s="268" t="e">
        <f>D582*'6. WEIGHT PER PRODUCT '!$C$14</f>
        <v>#DIV/0!</v>
      </c>
      <c r="I582" s="268" t="e">
        <f>D582*'6. WEIGHT PER PRODUCT '!$C$15</f>
        <v>#DIV/0!</v>
      </c>
      <c r="J582" s="268" t="e">
        <f>D582*'6. WEIGHT PER PRODUCT '!$C$16</f>
        <v>#DIV/0!</v>
      </c>
      <c r="K582" s="268" t="e">
        <f>D582*'6. WEIGHT PER PRODUCT '!$C$17</f>
        <v>#DIV/0!</v>
      </c>
      <c r="L582" s="268" t="e">
        <f t="shared" si="161"/>
        <v>#DIV/0!</v>
      </c>
      <c r="M582" s="268" t="e">
        <f t="shared" si="162"/>
        <v>#DIV/0!</v>
      </c>
      <c r="N582" s="268" t="e">
        <f t="shared" si="163"/>
        <v>#DIV/0!</v>
      </c>
      <c r="O582" s="268" t="e">
        <f t="shared" si="164"/>
        <v>#DIV/0!</v>
      </c>
      <c r="P582" s="268" t="e">
        <f t="shared" si="155"/>
        <v>#DIV/0!</v>
      </c>
      <c r="Q582" s="268" t="e">
        <f t="shared" si="165"/>
        <v>#DIV/0!</v>
      </c>
      <c r="R582" s="268" t="e">
        <f t="shared" si="156"/>
        <v>#DIV/0!</v>
      </c>
      <c r="S582" s="268" t="e">
        <f t="shared" si="166"/>
        <v>#DIV/0!</v>
      </c>
      <c r="T582" s="268" t="e">
        <f t="shared" si="157"/>
        <v>#DIV/0!</v>
      </c>
      <c r="U582" s="268" t="e">
        <f t="shared" si="167"/>
        <v>#DIV/0!</v>
      </c>
      <c r="V582" s="269" t="e">
        <f t="shared" si="158"/>
        <v>#DIV/0!</v>
      </c>
      <c r="W582" s="270" t="e">
        <f t="shared" si="159"/>
        <v>#DIV/0!</v>
      </c>
      <c r="X582" s="270" t="e">
        <f t="shared" si="160"/>
        <v>#DIV/0!</v>
      </c>
      <c r="Y582" s="270" t="e">
        <f t="shared" si="168"/>
        <v>#DIV/0!</v>
      </c>
    </row>
    <row r="583" spans="1:25" ht="25.5" customHeight="1">
      <c r="A583" s="267">
        <v>474</v>
      </c>
      <c r="B583" s="212"/>
      <c r="C583" s="212"/>
      <c r="D583" s="268" t="e">
        <f>'2. Outdoor DSLAM'!H477</f>
        <v>#DIV/0!</v>
      </c>
      <c r="E583" s="268" t="e">
        <f>D583*'6. WEIGHT PER PRODUCT '!$C$11</f>
        <v>#DIV/0!</v>
      </c>
      <c r="F583" s="268" t="e">
        <f>D583*'6. WEIGHT PER PRODUCT '!$C$12</f>
        <v>#DIV/0!</v>
      </c>
      <c r="G583" s="268" t="e">
        <f>D583*'6. WEIGHT PER PRODUCT '!$C$13</f>
        <v>#DIV/0!</v>
      </c>
      <c r="H583" s="268" t="e">
        <f>D583*'6. WEIGHT PER PRODUCT '!$C$14</f>
        <v>#DIV/0!</v>
      </c>
      <c r="I583" s="268" t="e">
        <f>D583*'6. WEIGHT PER PRODUCT '!$C$15</f>
        <v>#DIV/0!</v>
      </c>
      <c r="J583" s="268" t="e">
        <f>D583*'6. WEIGHT PER PRODUCT '!$C$16</f>
        <v>#DIV/0!</v>
      </c>
      <c r="K583" s="268" t="e">
        <f>D583*'6. WEIGHT PER PRODUCT '!$C$17</f>
        <v>#DIV/0!</v>
      </c>
      <c r="L583" s="268" t="e">
        <f t="shared" si="161"/>
        <v>#DIV/0!</v>
      </c>
      <c r="M583" s="268" t="e">
        <f t="shared" si="162"/>
        <v>#DIV/0!</v>
      </c>
      <c r="N583" s="268" t="e">
        <f t="shared" si="163"/>
        <v>#DIV/0!</v>
      </c>
      <c r="O583" s="268" t="e">
        <f t="shared" si="164"/>
        <v>#DIV/0!</v>
      </c>
      <c r="P583" s="268" t="e">
        <f t="shared" si="155"/>
        <v>#DIV/0!</v>
      </c>
      <c r="Q583" s="268" t="e">
        <f t="shared" si="165"/>
        <v>#DIV/0!</v>
      </c>
      <c r="R583" s="268" t="e">
        <f t="shared" si="156"/>
        <v>#DIV/0!</v>
      </c>
      <c r="S583" s="268" t="e">
        <f t="shared" si="166"/>
        <v>#DIV/0!</v>
      </c>
      <c r="T583" s="268" t="e">
        <f t="shared" si="157"/>
        <v>#DIV/0!</v>
      </c>
      <c r="U583" s="268" t="e">
        <f t="shared" si="167"/>
        <v>#DIV/0!</v>
      </c>
      <c r="V583" s="269" t="e">
        <f t="shared" si="158"/>
        <v>#DIV/0!</v>
      </c>
      <c r="W583" s="270" t="e">
        <f t="shared" si="159"/>
        <v>#DIV/0!</v>
      </c>
      <c r="X583" s="270" t="e">
        <f t="shared" si="160"/>
        <v>#DIV/0!</v>
      </c>
      <c r="Y583" s="270" t="e">
        <f t="shared" si="168"/>
        <v>#DIV/0!</v>
      </c>
    </row>
    <row r="584" spans="1:25" ht="25.5" customHeight="1">
      <c r="A584" s="267">
        <v>475</v>
      </c>
      <c r="B584" s="212"/>
      <c r="C584" s="212"/>
      <c r="D584" s="268" t="e">
        <f>'2. Outdoor DSLAM'!H478</f>
        <v>#DIV/0!</v>
      </c>
      <c r="E584" s="268" t="e">
        <f>D584*'6. WEIGHT PER PRODUCT '!$C$11</f>
        <v>#DIV/0!</v>
      </c>
      <c r="F584" s="268" t="e">
        <f>D584*'6. WEIGHT PER PRODUCT '!$C$12</f>
        <v>#DIV/0!</v>
      </c>
      <c r="G584" s="268" t="e">
        <f>D584*'6. WEIGHT PER PRODUCT '!$C$13</f>
        <v>#DIV/0!</v>
      </c>
      <c r="H584" s="268" t="e">
        <f>D584*'6. WEIGHT PER PRODUCT '!$C$14</f>
        <v>#DIV/0!</v>
      </c>
      <c r="I584" s="268" t="e">
        <f>D584*'6. WEIGHT PER PRODUCT '!$C$15</f>
        <v>#DIV/0!</v>
      </c>
      <c r="J584" s="268" t="e">
        <f>D584*'6. WEIGHT PER PRODUCT '!$C$16</f>
        <v>#DIV/0!</v>
      </c>
      <c r="K584" s="268" t="e">
        <f>D584*'6. WEIGHT PER PRODUCT '!$C$17</f>
        <v>#DIV/0!</v>
      </c>
      <c r="L584" s="268" t="e">
        <f t="shared" si="161"/>
        <v>#DIV/0!</v>
      </c>
      <c r="M584" s="268" t="e">
        <f t="shared" si="162"/>
        <v>#DIV/0!</v>
      </c>
      <c r="N584" s="268" t="e">
        <f t="shared" si="163"/>
        <v>#DIV/0!</v>
      </c>
      <c r="O584" s="268" t="e">
        <f t="shared" si="164"/>
        <v>#DIV/0!</v>
      </c>
      <c r="P584" s="268" t="e">
        <f t="shared" si="155"/>
        <v>#DIV/0!</v>
      </c>
      <c r="Q584" s="268" t="e">
        <f t="shared" si="165"/>
        <v>#DIV/0!</v>
      </c>
      <c r="R584" s="268" t="e">
        <f t="shared" si="156"/>
        <v>#DIV/0!</v>
      </c>
      <c r="S584" s="268" t="e">
        <f t="shared" si="166"/>
        <v>#DIV/0!</v>
      </c>
      <c r="T584" s="268" t="e">
        <f t="shared" si="157"/>
        <v>#DIV/0!</v>
      </c>
      <c r="U584" s="268" t="e">
        <f t="shared" si="167"/>
        <v>#DIV/0!</v>
      </c>
      <c r="V584" s="269" t="e">
        <f t="shared" si="158"/>
        <v>#DIV/0!</v>
      </c>
      <c r="W584" s="270" t="e">
        <f t="shared" si="159"/>
        <v>#DIV/0!</v>
      </c>
      <c r="X584" s="270" t="e">
        <f t="shared" si="160"/>
        <v>#DIV/0!</v>
      </c>
      <c r="Y584" s="270" t="e">
        <f t="shared" si="168"/>
        <v>#DIV/0!</v>
      </c>
    </row>
    <row r="585" spans="1:25" ht="25.5" customHeight="1">
      <c r="A585" s="267">
        <v>476</v>
      </c>
      <c r="B585" s="212"/>
      <c r="C585" s="212"/>
      <c r="D585" s="268" t="e">
        <f>'2. Outdoor DSLAM'!H479</f>
        <v>#DIV/0!</v>
      </c>
      <c r="E585" s="268" t="e">
        <f>D585*'6. WEIGHT PER PRODUCT '!$C$11</f>
        <v>#DIV/0!</v>
      </c>
      <c r="F585" s="268" t="e">
        <f>D585*'6. WEIGHT PER PRODUCT '!$C$12</f>
        <v>#DIV/0!</v>
      </c>
      <c r="G585" s="268" t="e">
        <f>D585*'6. WEIGHT PER PRODUCT '!$C$13</f>
        <v>#DIV/0!</v>
      </c>
      <c r="H585" s="268" t="e">
        <f>D585*'6. WEIGHT PER PRODUCT '!$C$14</f>
        <v>#DIV/0!</v>
      </c>
      <c r="I585" s="268" t="e">
        <f>D585*'6. WEIGHT PER PRODUCT '!$C$15</f>
        <v>#DIV/0!</v>
      </c>
      <c r="J585" s="268" t="e">
        <f>D585*'6. WEIGHT PER PRODUCT '!$C$16</f>
        <v>#DIV/0!</v>
      </c>
      <c r="K585" s="268" t="e">
        <f>D585*'6. WEIGHT PER PRODUCT '!$C$17</f>
        <v>#DIV/0!</v>
      </c>
      <c r="L585" s="268" t="e">
        <f t="shared" si="161"/>
        <v>#DIV/0!</v>
      </c>
      <c r="M585" s="268" t="e">
        <f t="shared" si="162"/>
        <v>#DIV/0!</v>
      </c>
      <c r="N585" s="268" t="e">
        <f t="shared" si="163"/>
        <v>#DIV/0!</v>
      </c>
      <c r="O585" s="268" t="e">
        <f t="shared" si="164"/>
        <v>#DIV/0!</v>
      </c>
      <c r="P585" s="268" t="e">
        <f t="shared" si="155"/>
        <v>#DIV/0!</v>
      </c>
      <c r="Q585" s="268" t="e">
        <f t="shared" si="165"/>
        <v>#DIV/0!</v>
      </c>
      <c r="R585" s="268" t="e">
        <f t="shared" si="156"/>
        <v>#DIV/0!</v>
      </c>
      <c r="S585" s="268" t="e">
        <f t="shared" si="166"/>
        <v>#DIV/0!</v>
      </c>
      <c r="T585" s="268" t="e">
        <f t="shared" si="157"/>
        <v>#DIV/0!</v>
      </c>
      <c r="U585" s="268" t="e">
        <f t="shared" si="167"/>
        <v>#DIV/0!</v>
      </c>
      <c r="V585" s="269" t="e">
        <f t="shared" si="158"/>
        <v>#DIV/0!</v>
      </c>
      <c r="W585" s="270" t="e">
        <f t="shared" si="159"/>
        <v>#DIV/0!</v>
      </c>
      <c r="X585" s="270" t="e">
        <f t="shared" si="160"/>
        <v>#DIV/0!</v>
      </c>
      <c r="Y585" s="270" t="e">
        <f t="shared" si="168"/>
        <v>#DIV/0!</v>
      </c>
    </row>
    <row r="586" spans="1:25" ht="25.5" customHeight="1">
      <c r="A586" s="267">
        <v>477</v>
      </c>
      <c r="B586" s="212"/>
      <c r="C586" s="212"/>
      <c r="D586" s="268" t="e">
        <f>'2. Outdoor DSLAM'!H480</f>
        <v>#DIV/0!</v>
      </c>
      <c r="E586" s="268" t="e">
        <f>D586*'6. WEIGHT PER PRODUCT '!$C$11</f>
        <v>#DIV/0!</v>
      </c>
      <c r="F586" s="268" t="e">
        <f>D586*'6. WEIGHT PER PRODUCT '!$C$12</f>
        <v>#DIV/0!</v>
      </c>
      <c r="G586" s="268" t="e">
        <f>D586*'6. WEIGHT PER PRODUCT '!$C$13</f>
        <v>#DIV/0!</v>
      </c>
      <c r="H586" s="268" t="e">
        <f>D586*'6. WEIGHT PER PRODUCT '!$C$14</f>
        <v>#DIV/0!</v>
      </c>
      <c r="I586" s="268" t="e">
        <f>D586*'6. WEIGHT PER PRODUCT '!$C$15</f>
        <v>#DIV/0!</v>
      </c>
      <c r="J586" s="268" t="e">
        <f>D586*'6. WEIGHT PER PRODUCT '!$C$16</f>
        <v>#DIV/0!</v>
      </c>
      <c r="K586" s="268" t="e">
        <f>D586*'6. WEIGHT PER PRODUCT '!$C$17</f>
        <v>#DIV/0!</v>
      </c>
      <c r="L586" s="268" t="e">
        <f t="shared" si="161"/>
        <v>#DIV/0!</v>
      </c>
      <c r="M586" s="268" t="e">
        <f t="shared" si="162"/>
        <v>#DIV/0!</v>
      </c>
      <c r="N586" s="268" t="e">
        <f t="shared" si="163"/>
        <v>#DIV/0!</v>
      </c>
      <c r="O586" s="268" t="e">
        <f t="shared" si="164"/>
        <v>#DIV/0!</v>
      </c>
      <c r="P586" s="268" t="e">
        <f t="shared" si="155"/>
        <v>#DIV/0!</v>
      </c>
      <c r="Q586" s="268" t="e">
        <f t="shared" si="165"/>
        <v>#DIV/0!</v>
      </c>
      <c r="R586" s="268" t="e">
        <f t="shared" si="156"/>
        <v>#DIV/0!</v>
      </c>
      <c r="S586" s="268" t="e">
        <f t="shared" si="166"/>
        <v>#DIV/0!</v>
      </c>
      <c r="T586" s="268" t="e">
        <f t="shared" si="157"/>
        <v>#DIV/0!</v>
      </c>
      <c r="U586" s="268" t="e">
        <f t="shared" si="167"/>
        <v>#DIV/0!</v>
      </c>
      <c r="V586" s="269" t="e">
        <f t="shared" si="158"/>
        <v>#DIV/0!</v>
      </c>
      <c r="W586" s="270" t="e">
        <f t="shared" si="159"/>
        <v>#DIV/0!</v>
      </c>
      <c r="X586" s="270" t="e">
        <f t="shared" si="160"/>
        <v>#DIV/0!</v>
      </c>
      <c r="Y586" s="270" t="e">
        <f t="shared" si="168"/>
        <v>#DIV/0!</v>
      </c>
    </row>
    <row r="587" spans="1:25" ht="25.5" customHeight="1">
      <c r="A587" s="267">
        <v>478</v>
      </c>
      <c r="B587" s="212"/>
      <c r="C587" s="212"/>
      <c r="D587" s="268" t="e">
        <f>'2. Outdoor DSLAM'!H481</f>
        <v>#DIV/0!</v>
      </c>
      <c r="E587" s="268" t="e">
        <f>D587*'6. WEIGHT PER PRODUCT '!$C$11</f>
        <v>#DIV/0!</v>
      </c>
      <c r="F587" s="268" t="e">
        <f>D587*'6. WEIGHT PER PRODUCT '!$C$12</f>
        <v>#DIV/0!</v>
      </c>
      <c r="G587" s="268" t="e">
        <f>D587*'6. WEIGHT PER PRODUCT '!$C$13</f>
        <v>#DIV/0!</v>
      </c>
      <c r="H587" s="268" t="e">
        <f>D587*'6. WEIGHT PER PRODUCT '!$C$14</f>
        <v>#DIV/0!</v>
      </c>
      <c r="I587" s="268" t="e">
        <f>D587*'6. WEIGHT PER PRODUCT '!$C$15</f>
        <v>#DIV/0!</v>
      </c>
      <c r="J587" s="268" t="e">
        <f>D587*'6. WEIGHT PER PRODUCT '!$C$16</f>
        <v>#DIV/0!</v>
      </c>
      <c r="K587" s="268" t="e">
        <f>D587*'6. WEIGHT PER PRODUCT '!$C$17</f>
        <v>#DIV/0!</v>
      </c>
      <c r="L587" s="268" t="e">
        <f t="shared" si="161"/>
        <v>#DIV/0!</v>
      </c>
      <c r="M587" s="268" t="e">
        <f t="shared" si="162"/>
        <v>#DIV/0!</v>
      </c>
      <c r="N587" s="268" t="e">
        <f t="shared" si="163"/>
        <v>#DIV/0!</v>
      </c>
      <c r="O587" s="268" t="e">
        <f t="shared" si="164"/>
        <v>#DIV/0!</v>
      </c>
      <c r="P587" s="268" t="e">
        <f t="shared" si="155"/>
        <v>#DIV/0!</v>
      </c>
      <c r="Q587" s="268" t="e">
        <f t="shared" si="165"/>
        <v>#DIV/0!</v>
      </c>
      <c r="R587" s="268" t="e">
        <f t="shared" si="156"/>
        <v>#DIV/0!</v>
      </c>
      <c r="S587" s="268" t="e">
        <f t="shared" si="166"/>
        <v>#DIV/0!</v>
      </c>
      <c r="T587" s="268" t="e">
        <f t="shared" si="157"/>
        <v>#DIV/0!</v>
      </c>
      <c r="U587" s="268" t="e">
        <f t="shared" si="167"/>
        <v>#DIV/0!</v>
      </c>
      <c r="V587" s="269" t="e">
        <f t="shared" si="158"/>
        <v>#DIV/0!</v>
      </c>
      <c r="W587" s="270" t="e">
        <f t="shared" si="159"/>
        <v>#DIV/0!</v>
      </c>
      <c r="X587" s="270" t="e">
        <f t="shared" si="160"/>
        <v>#DIV/0!</v>
      </c>
      <c r="Y587" s="270" t="e">
        <f t="shared" si="168"/>
        <v>#DIV/0!</v>
      </c>
    </row>
    <row r="588" spans="1:25" ht="25.5" customHeight="1">
      <c r="A588" s="267">
        <v>479</v>
      </c>
      <c r="B588" s="212"/>
      <c r="C588" s="212"/>
      <c r="D588" s="268" t="e">
        <f>'2. Outdoor DSLAM'!H482</f>
        <v>#DIV/0!</v>
      </c>
      <c r="E588" s="268" t="e">
        <f>D588*'6. WEIGHT PER PRODUCT '!$C$11</f>
        <v>#DIV/0!</v>
      </c>
      <c r="F588" s="268" t="e">
        <f>D588*'6. WEIGHT PER PRODUCT '!$C$12</f>
        <v>#DIV/0!</v>
      </c>
      <c r="G588" s="268" t="e">
        <f>D588*'6. WEIGHT PER PRODUCT '!$C$13</f>
        <v>#DIV/0!</v>
      </c>
      <c r="H588" s="268" t="e">
        <f>D588*'6. WEIGHT PER PRODUCT '!$C$14</f>
        <v>#DIV/0!</v>
      </c>
      <c r="I588" s="268" t="e">
        <f>D588*'6. WEIGHT PER PRODUCT '!$C$15</f>
        <v>#DIV/0!</v>
      </c>
      <c r="J588" s="268" t="e">
        <f>D588*'6. WEIGHT PER PRODUCT '!$C$16</f>
        <v>#DIV/0!</v>
      </c>
      <c r="K588" s="268" t="e">
        <f>D588*'6. WEIGHT PER PRODUCT '!$C$17</f>
        <v>#DIV/0!</v>
      </c>
      <c r="L588" s="268" t="e">
        <f t="shared" si="161"/>
        <v>#DIV/0!</v>
      </c>
      <c r="M588" s="268" t="e">
        <f t="shared" si="162"/>
        <v>#DIV/0!</v>
      </c>
      <c r="N588" s="268" t="e">
        <f t="shared" si="163"/>
        <v>#DIV/0!</v>
      </c>
      <c r="O588" s="268" t="e">
        <f t="shared" si="164"/>
        <v>#DIV/0!</v>
      </c>
      <c r="P588" s="268" t="e">
        <f t="shared" si="155"/>
        <v>#DIV/0!</v>
      </c>
      <c r="Q588" s="268" t="e">
        <f t="shared" si="165"/>
        <v>#DIV/0!</v>
      </c>
      <c r="R588" s="268" t="e">
        <f t="shared" si="156"/>
        <v>#DIV/0!</v>
      </c>
      <c r="S588" s="268" t="e">
        <f t="shared" si="166"/>
        <v>#DIV/0!</v>
      </c>
      <c r="T588" s="268" t="e">
        <f t="shared" si="157"/>
        <v>#DIV/0!</v>
      </c>
      <c r="U588" s="268" t="e">
        <f t="shared" si="167"/>
        <v>#DIV/0!</v>
      </c>
      <c r="V588" s="269" t="e">
        <f t="shared" si="158"/>
        <v>#DIV/0!</v>
      </c>
      <c r="W588" s="270" t="e">
        <f t="shared" si="159"/>
        <v>#DIV/0!</v>
      </c>
      <c r="X588" s="270" t="e">
        <f t="shared" si="160"/>
        <v>#DIV/0!</v>
      </c>
      <c r="Y588" s="270" t="e">
        <f t="shared" si="168"/>
        <v>#DIV/0!</v>
      </c>
    </row>
    <row r="589" spans="1:25" ht="25.5" customHeight="1">
      <c r="A589" s="267">
        <v>480</v>
      </c>
      <c r="B589" s="212"/>
      <c r="C589" s="212"/>
      <c r="D589" s="268" t="e">
        <f>'2. Outdoor DSLAM'!H483</f>
        <v>#DIV/0!</v>
      </c>
      <c r="E589" s="268" t="e">
        <f>D589*'6. WEIGHT PER PRODUCT '!$C$11</f>
        <v>#DIV/0!</v>
      </c>
      <c r="F589" s="268" t="e">
        <f>D589*'6. WEIGHT PER PRODUCT '!$C$12</f>
        <v>#DIV/0!</v>
      </c>
      <c r="G589" s="268" t="e">
        <f>D589*'6. WEIGHT PER PRODUCT '!$C$13</f>
        <v>#DIV/0!</v>
      </c>
      <c r="H589" s="268" t="e">
        <f>D589*'6. WEIGHT PER PRODUCT '!$C$14</f>
        <v>#DIV/0!</v>
      </c>
      <c r="I589" s="268" t="e">
        <f>D589*'6. WEIGHT PER PRODUCT '!$C$15</f>
        <v>#DIV/0!</v>
      </c>
      <c r="J589" s="268" t="e">
        <f>D589*'6. WEIGHT PER PRODUCT '!$C$16</f>
        <v>#DIV/0!</v>
      </c>
      <c r="K589" s="268" t="e">
        <f>D589*'6. WEIGHT PER PRODUCT '!$C$17</f>
        <v>#DIV/0!</v>
      </c>
      <c r="L589" s="268" t="e">
        <f t="shared" si="161"/>
        <v>#DIV/0!</v>
      </c>
      <c r="M589" s="268" t="e">
        <f t="shared" si="162"/>
        <v>#DIV/0!</v>
      </c>
      <c r="N589" s="268" t="e">
        <f t="shared" si="163"/>
        <v>#DIV/0!</v>
      </c>
      <c r="O589" s="268" t="e">
        <f t="shared" si="164"/>
        <v>#DIV/0!</v>
      </c>
      <c r="P589" s="268" t="e">
        <f t="shared" si="155"/>
        <v>#DIV/0!</v>
      </c>
      <c r="Q589" s="268" t="e">
        <f t="shared" si="165"/>
        <v>#DIV/0!</v>
      </c>
      <c r="R589" s="268" t="e">
        <f t="shared" si="156"/>
        <v>#DIV/0!</v>
      </c>
      <c r="S589" s="268" t="e">
        <f t="shared" si="166"/>
        <v>#DIV/0!</v>
      </c>
      <c r="T589" s="268" t="e">
        <f t="shared" si="157"/>
        <v>#DIV/0!</v>
      </c>
      <c r="U589" s="268" t="e">
        <f t="shared" si="167"/>
        <v>#DIV/0!</v>
      </c>
      <c r="V589" s="269" t="e">
        <f t="shared" si="158"/>
        <v>#DIV/0!</v>
      </c>
      <c r="W589" s="270" t="e">
        <f t="shared" si="159"/>
        <v>#DIV/0!</v>
      </c>
      <c r="X589" s="270" t="e">
        <f t="shared" si="160"/>
        <v>#DIV/0!</v>
      </c>
      <c r="Y589" s="270" t="e">
        <f t="shared" si="168"/>
        <v>#DIV/0!</v>
      </c>
    </row>
    <row r="590" spans="1:25" ht="25.5" customHeight="1">
      <c r="A590" s="267">
        <v>481</v>
      </c>
      <c r="B590" s="212"/>
      <c r="C590" s="212"/>
      <c r="D590" s="268" t="e">
        <f>'2. Outdoor DSLAM'!H484</f>
        <v>#DIV/0!</v>
      </c>
      <c r="E590" s="268" t="e">
        <f>D590*'6. WEIGHT PER PRODUCT '!$C$11</f>
        <v>#DIV/0!</v>
      </c>
      <c r="F590" s="268" t="e">
        <f>D590*'6. WEIGHT PER PRODUCT '!$C$12</f>
        <v>#DIV/0!</v>
      </c>
      <c r="G590" s="268" t="e">
        <f>D590*'6. WEIGHT PER PRODUCT '!$C$13</f>
        <v>#DIV/0!</v>
      </c>
      <c r="H590" s="268" t="e">
        <f>D590*'6. WEIGHT PER PRODUCT '!$C$14</f>
        <v>#DIV/0!</v>
      </c>
      <c r="I590" s="268" t="e">
        <f>D590*'6. WEIGHT PER PRODUCT '!$C$15</f>
        <v>#DIV/0!</v>
      </c>
      <c r="J590" s="268" t="e">
        <f>D590*'6. WEIGHT PER PRODUCT '!$C$16</f>
        <v>#DIV/0!</v>
      </c>
      <c r="K590" s="268" t="e">
        <f>D590*'6. WEIGHT PER PRODUCT '!$C$17</f>
        <v>#DIV/0!</v>
      </c>
      <c r="L590" s="268" t="e">
        <f t="shared" si="161"/>
        <v>#DIV/0!</v>
      </c>
      <c r="M590" s="268" t="e">
        <f t="shared" si="162"/>
        <v>#DIV/0!</v>
      </c>
      <c r="N590" s="268" t="e">
        <f t="shared" si="163"/>
        <v>#DIV/0!</v>
      </c>
      <c r="O590" s="268" t="e">
        <f t="shared" si="164"/>
        <v>#DIV/0!</v>
      </c>
      <c r="P590" s="268" t="e">
        <f t="shared" si="155"/>
        <v>#DIV/0!</v>
      </c>
      <c r="Q590" s="268" t="e">
        <f t="shared" si="165"/>
        <v>#DIV/0!</v>
      </c>
      <c r="R590" s="268" t="e">
        <f t="shared" si="156"/>
        <v>#DIV/0!</v>
      </c>
      <c r="S590" s="268" t="e">
        <f t="shared" si="166"/>
        <v>#DIV/0!</v>
      </c>
      <c r="T590" s="268" t="e">
        <f t="shared" si="157"/>
        <v>#DIV/0!</v>
      </c>
      <c r="U590" s="268" t="e">
        <f t="shared" si="167"/>
        <v>#DIV/0!</v>
      </c>
      <c r="V590" s="269" t="e">
        <f t="shared" si="158"/>
        <v>#DIV/0!</v>
      </c>
      <c r="W590" s="270" t="e">
        <f t="shared" si="159"/>
        <v>#DIV/0!</v>
      </c>
      <c r="X590" s="270" t="e">
        <f t="shared" si="160"/>
        <v>#DIV/0!</v>
      </c>
      <c r="Y590" s="270" t="e">
        <f t="shared" si="168"/>
        <v>#DIV/0!</v>
      </c>
    </row>
    <row r="591" spans="1:25" ht="25.5" customHeight="1">
      <c r="A591" s="267">
        <v>482</v>
      </c>
      <c r="B591" s="212"/>
      <c r="C591" s="212"/>
      <c r="D591" s="268" t="e">
        <f>'2. Outdoor DSLAM'!H485</f>
        <v>#DIV/0!</v>
      </c>
      <c r="E591" s="268" t="e">
        <f>D591*'6. WEIGHT PER PRODUCT '!$C$11</f>
        <v>#DIV/0!</v>
      </c>
      <c r="F591" s="268" t="e">
        <f>D591*'6. WEIGHT PER PRODUCT '!$C$12</f>
        <v>#DIV/0!</v>
      </c>
      <c r="G591" s="268" t="e">
        <f>D591*'6. WEIGHT PER PRODUCT '!$C$13</f>
        <v>#DIV/0!</v>
      </c>
      <c r="H591" s="268" t="e">
        <f>D591*'6. WEIGHT PER PRODUCT '!$C$14</f>
        <v>#DIV/0!</v>
      </c>
      <c r="I591" s="268" t="e">
        <f>D591*'6. WEIGHT PER PRODUCT '!$C$15</f>
        <v>#DIV/0!</v>
      </c>
      <c r="J591" s="268" t="e">
        <f>D591*'6. WEIGHT PER PRODUCT '!$C$16</f>
        <v>#DIV/0!</v>
      </c>
      <c r="K591" s="268" t="e">
        <f>D591*'6. WEIGHT PER PRODUCT '!$C$17</f>
        <v>#DIV/0!</v>
      </c>
      <c r="L591" s="268" t="e">
        <f t="shared" si="161"/>
        <v>#DIV/0!</v>
      </c>
      <c r="M591" s="268" t="e">
        <f t="shared" si="162"/>
        <v>#DIV/0!</v>
      </c>
      <c r="N591" s="268" t="e">
        <f t="shared" si="163"/>
        <v>#DIV/0!</v>
      </c>
      <c r="O591" s="268" t="e">
        <f t="shared" si="164"/>
        <v>#DIV/0!</v>
      </c>
      <c r="P591" s="268" t="e">
        <f t="shared" si="155"/>
        <v>#DIV/0!</v>
      </c>
      <c r="Q591" s="268" t="e">
        <f t="shared" si="165"/>
        <v>#DIV/0!</v>
      </c>
      <c r="R591" s="268" t="e">
        <f t="shared" si="156"/>
        <v>#DIV/0!</v>
      </c>
      <c r="S591" s="268" t="e">
        <f t="shared" si="166"/>
        <v>#DIV/0!</v>
      </c>
      <c r="T591" s="268" t="e">
        <f t="shared" si="157"/>
        <v>#DIV/0!</v>
      </c>
      <c r="U591" s="268" t="e">
        <f t="shared" si="167"/>
        <v>#DIV/0!</v>
      </c>
      <c r="V591" s="269" t="e">
        <f t="shared" si="158"/>
        <v>#DIV/0!</v>
      </c>
      <c r="W591" s="270" t="e">
        <f t="shared" si="159"/>
        <v>#DIV/0!</v>
      </c>
      <c r="X591" s="270" t="e">
        <f t="shared" si="160"/>
        <v>#DIV/0!</v>
      </c>
      <c r="Y591" s="270" t="e">
        <f t="shared" si="168"/>
        <v>#DIV/0!</v>
      </c>
    </row>
    <row r="592" spans="1:25" ht="25.5" customHeight="1">
      <c r="A592" s="267">
        <v>483</v>
      </c>
      <c r="B592" s="212"/>
      <c r="C592" s="212"/>
      <c r="D592" s="268" t="e">
        <f>'2. Outdoor DSLAM'!H486</f>
        <v>#DIV/0!</v>
      </c>
      <c r="E592" s="268" t="e">
        <f>D592*'6. WEIGHT PER PRODUCT '!$C$11</f>
        <v>#DIV/0!</v>
      </c>
      <c r="F592" s="268" t="e">
        <f>D592*'6. WEIGHT PER PRODUCT '!$C$12</f>
        <v>#DIV/0!</v>
      </c>
      <c r="G592" s="268" t="e">
        <f>D592*'6. WEIGHT PER PRODUCT '!$C$13</f>
        <v>#DIV/0!</v>
      </c>
      <c r="H592" s="268" t="e">
        <f>D592*'6. WEIGHT PER PRODUCT '!$C$14</f>
        <v>#DIV/0!</v>
      </c>
      <c r="I592" s="268" t="e">
        <f>D592*'6. WEIGHT PER PRODUCT '!$C$15</f>
        <v>#DIV/0!</v>
      </c>
      <c r="J592" s="268" t="e">
        <f>D592*'6. WEIGHT PER PRODUCT '!$C$16</f>
        <v>#DIV/0!</v>
      </c>
      <c r="K592" s="268" t="e">
        <f>D592*'6. WEIGHT PER PRODUCT '!$C$17</f>
        <v>#DIV/0!</v>
      </c>
      <c r="L592" s="268" t="e">
        <f t="shared" si="161"/>
        <v>#DIV/0!</v>
      </c>
      <c r="M592" s="268" t="e">
        <f t="shared" si="162"/>
        <v>#DIV/0!</v>
      </c>
      <c r="N592" s="268" t="e">
        <f t="shared" si="163"/>
        <v>#DIV/0!</v>
      </c>
      <c r="O592" s="268" t="e">
        <f t="shared" si="164"/>
        <v>#DIV/0!</v>
      </c>
      <c r="P592" s="268" t="e">
        <f t="shared" si="155"/>
        <v>#DIV/0!</v>
      </c>
      <c r="Q592" s="268" t="e">
        <f t="shared" si="165"/>
        <v>#DIV/0!</v>
      </c>
      <c r="R592" s="268" t="e">
        <f t="shared" si="156"/>
        <v>#DIV/0!</v>
      </c>
      <c r="S592" s="268" t="e">
        <f t="shared" si="166"/>
        <v>#DIV/0!</v>
      </c>
      <c r="T592" s="268" t="e">
        <f t="shared" si="157"/>
        <v>#DIV/0!</v>
      </c>
      <c r="U592" s="268" t="e">
        <f t="shared" si="167"/>
        <v>#DIV/0!</v>
      </c>
      <c r="V592" s="269" t="e">
        <f t="shared" si="158"/>
        <v>#DIV/0!</v>
      </c>
      <c r="W592" s="270" t="e">
        <f t="shared" si="159"/>
        <v>#DIV/0!</v>
      </c>
      <c r="X592" s="270" t="e">
        <f t="shared" si="160"/>
        <v>#DIV/0!</v>
      </c>
      <c r="Y592" s="270" t="e">
        <f t="shared" si="168"/>
        <v>#DIV/0!</v>
      </c>
    </row>
    <row r="593" spans="1:25" ht="25.5" customHeight="1">
      <c r="A593" s="267">
        <v>484</v>
      </c>
      <c r="B593" s="212"/>
      <c r="C593" s="212"/>
      <c r="D593" s="268" t="e">
        <f>'2. Outdoor DSLAM'!H487</f>
        <v>#DIV/0!</v>
      </c>
      <c r="E593" s="268" t="e">
        <f>D593*'6. WEIGHT PER PRODUCT '!$C$11</f>
        <v>#DIV/0!</v>
      </c>
      <c r="F593" s="268" t="e">
        <f>D593*'6. WEIGHT PER PRODUCT '!$C$12</f>
        <v>#DIV/0!</v>
      </c>
      <c r="G593" s="268" t="e">
        <f>D593*'6. WEIGHT PER PRODUCT '!$C$13</f>
        <v>#DIV/0!</v>
      </c>
      <c r="H593" s="268" t="e">
        <f>D593*'6. WEIGHT PER PRODUCT '!$C$14</f>
        <v>#DIV/0!</v>
      </c>
      <c r="I593" s="268" t="e">
        <f>D593*'6. WEIGHT PER PRODUCT '!$C$15</f>
        <v>#DIV/0!</v>
      </c>
      <c r="J593" s="268" t="e">
        <f>D593*'6. WEIGHT PER PRODUCT '!$C$16</f>
        <v>#DIV/0!</v>
      </c>
      <c r="K593" s="268" t="e">
        <f>D593*'6. WEIGHT PER PRODUCT '!$C$17</f>
        <v>#DIV/0!</v>
      </c>
      <c r="L593" s="268" t="e">
        <f t="shared" si="161"/>
        <v>#DIV/0!</v>
      </c>
      <c r="M593" s="268" t="e">
        <f t="shared" si="162"/>
        <v>#DIV/0!</v>
      </c>
      <c r="N593" s="268" t="e">
        <f t="shared" si="163"/>
        <v>#DIV/0!</v>
      </c>
      <c r="O593" s="268" t="e">
        <f t="shared" si="164"/>
        <v>#DIV/0!</v>
      </c>
      <c r="P593" s="268" t="e">
        <f t="shared" si="155"/>
        <v>#DIV/0!</v>
      </c>
      <c r="Q593" s="268" t="e">
        <f t="shared" si="165"/>
        <v>#DIV/0!</v>
      </c>
      <c r="R593" s="268" t="e">
        <f t="shared" si="156"/>
        <v>#DIV/0!</v>
      </c>
      <c r="S593" s="268" t="e">
        <f t="shared" si="166"/>
        <v>#DIV/0!</v>
      </c>
      <c r="T593" s="268" t="e">
        <f t="shared" si="157"/>
        <v>#DIV/0!</v>
      </c>
      <c r="U593" s="268" t="e">
        <f t="shared" si="167"/>
        <v>#DIV/0!</v>
      </c>
      <c r="V593" s="269" t="e">
        <f t="shared" si="158"/>
        <v>#DIV/0!</v>
      </c>
      <c r="W593" s="270" t="e">
        <f t="shared" si="159"/>
        <v>#DIV/0!</v>
      </c>
      <c r="X593" s="270" t="e">
        <f t="shared" si="160"/>
        <v>#DIV/0!</v>
      </c>
      <c r="Y593" s="270" t="e">
        <f t="shared" si="168"/>
        <v>#DIV/0!</v>
      </c>
    </row>
    <row r="594" spans="1:25" ht="25.5" customHeight="1">
      <c r="A594" s="267">
        <v>485</v>
      </c>
      <c r="B594" s="212"/>
      <c r="C594" s="212"/>
      <c r="D594" s="268" t="e">
        <f>'2. Outdoor DSLAM'!H488</f>
        <v>#DIV/0!</v>
      </c>
      <c r="E594" s="268" t="e">
        <f>D594*'6. WEIGHT PER PRODUCT '!$C$11</f>
        <v>#DIV/0!</v>
      </c>
      <c r="F594" s="268" t="e">
        <f>D594*'6. WEIGHT PER PRODUCT '!$C$12</f>
        <v>#DIV/0!</v>
      </c>
      <c r="G594" s="268" t="e">
        <f>D594*'6. WEIGHT PER PRODUCT '!$C$13</f>
        <v>#DIV/0!</v>
      </c>
      <c r="H594" s="268" t="e">
        <f>D594*'6. WEIGHT PER PRODUCT '!$C$14</f>
        <v>#DIV/0!</v>
      </c>
      <c r="I594" s="268" t="e">
        <f>D594*'6. WEIGHT PER PRODUCT '!$C$15</f>
        <v>#DIV/0!</v>
      </c>
      <c r="J594" s="268" t="e">
        <f>D594*'6. WEIGHT PER PRODUCT '!$C$16</f>
        <v>#DIV/0!</v>
      </c>
      <c r="K594" s="268" t="e">
        <f>D594*'6. WEIGHT PER PRODUCT '!$C$17</f>
        <v>#DIV/0!</v>
      </c>
      <c r="L594" s="268" t="e">
        <f t="shared" si="161"/>
        <v>#DIV/0!</v>
      </c>
      <c r="M594" s="268" t="e">
        <f t="shared" si="162"/>
        <v>#DIV/0!</v>
      </c>
      <c r="N594" s="268" t="e">
        <f t="shared" si="163"/>
        <v>#DIV/0!</v>
      </c>
      <c r="O594" s="268" t="e">
        <f t="shared" si="164"/>
        <v>#DIV/0!</v>
      </c>
      <c r="P594" s="268" t="e">
        <f t="shared" si="155"/>
        <v>#DIV/0!</v>
      </c>
      <c r="Q594" s="268" t="e">
        <f t="shared" si="165"/>
        <v>#DIV/0!</v>
      </c>
      <c r="R594" s="268" t="e">
        <f t="shared" si="156"/>
        <v>#DIV/0!</v>
      </c>
      <c r="S594" s="268" t="e">
        <f t="shared" si="166"/>
        <v>#DIV/0!</v>
      </c>
      <c r="T594" s="268" t="e">
        <f t="shared" si="157"/>
        <v>#DIV/0!</v>
      </c>
      <c r="U594" s="268" t="e">
        <f t="shared" si="167"/>
        <v>#DIV/0!</v>
      </c>
      <c r="V594" s="269" t="e">
        <f t="shared" si="158"/>
        <v>#DIV/0!</v>
      </c>
      <c r="W594" s="270" t="e">
        <f t="shared" si="159"/>
        <v>#DIV/0!</v>
      </c>
      <c r="X594" s="270" t="e">
        <f t="shared" si="160"/>
        <v>#DIV/0!</v>
      </c>
      <c r="Y594" s="270" t="e">
        <f t="shared" si="168"/>
        <v>#DIV/0!</v>
      </c>
    </row>
    <row r="595" spans="1:25" ht="25.5" customHeight="1">
      <c r="A595" s="267">
        <v>486</v>
      </c>
      <c r="B595" s="212"/>
      <c r="C595" s="212"/>
      <c r="D595" s="268" t="e">
        <f>'2. Outdoor DSLAM'!H489</f>
        <v>#DIV/0!</v>
      </c>
      <c r="E595" s="268" t="e">
        <f>D595*'6. WEIGHT PER PRODUCT '!$C$11</f>
        <v>#DIV/0!</v>
      </c>
      <c r="F595" s="268" t="e">
        <f>D595*'6. WEIGHT PER PRODUCT '!$C$12</f>
        <v>#DIV/0!</v>
      </c>
      <c r="G595" s="268" t="e">
        <f>D595*'6. WEIGHT PER PRODUCT '!$C$13</f>
        <v>#DIV/0!</v>
      </c>
      <c r="H595" s="268" t="e">
        <f>D595*'6. WEIGHT PER PRODUCT '!$C$14</f>
        <v>#DIV/0!</v>
      </c>
      <c r="I595" s="268" t="e">
        <f>D595*'6. WEIGHT PER PRODUCT '!$C$15</f>
        <v>#DIV/0!</v>
      </c>
      <c r="J595" s="268" t="e">
        <f>D595*'6. WEIGHT PER PRODUCT '!$C$16</f>
        <v>#DIV/0!</v>
      </c>
      <c r="K595" s="268" t="e">
        <f>D595*'6. WEIGHT PER PRODUCT '!$C$17</f>
        <v>#DIV/0!</v>
      </c>
      <c r="L595" s="268" t="e">
        <f t="shared" si="161"/>
        <v>#DIV/0!</v>
      </c>
      <c r="M595" s="268" t="e">
        <f t="shared" si="162"/>
        <v>#DIV/0!</v>
      </c>
      <c r="N595" s="268" t="e">
        <f t="shared" si="163"/>
        <v>#DIV/0!</v>
      </c>
      <c r="O595" s="268" t="e">
        <f t="shared" si="164"/>
        <v>#DIV/0!</v>
      </c>
      <c r="P595" s="268" t="e">
        <f t="shared" si="155"/>
        <v>#DIV/0!</v>
      </c>
      <c r="Q595" s="268" t="e">
        <f t="shared" si="165"/>
        <v>#DIV/0!</v>
      </c>
      <c r="R595" s="268" t="e">
        <f t="shared" si="156"/>
        <v>#DIV/0!</v>
      </c>
      <c r="S595" s="268" t="e">
        <f t="shared" si="166"/>
        <v>#DIV/0!</v>
      </c>
      <c r="T595" s="268" t="e">
        <f t="shared" si="157"/>
        <v>#DIV/0!</v>
      </c>
      <c r="U595" s="268" t="e">
        <f t="shared" si="167"/>
        <v>#DIV/0!</v>
      </c>
      <c r="V595" s="269" t="e">
        <f t="shared" si="158"/>
        <v>#DIV/0!</v>
      </c>
      <c r="W595" s="270" t="e">
        <f t="shared" si="159"/>
        <v>#DIV/0!</v>
      </c>
      <c r="X595" s="270" t="e">
        <f t="shared" si="160"/>
        <v>#DIV/0!</v>
      </c>
      <c r="Y595" s="270" t="e">
        <f t="shared" si="168"/>
        <v>#DIV/0!</v>
      </c>
    </row>
    <row r="596" spans="1:25" ht="25.5" customHeight="1">
      <c r="A596" s="267">
        <v>487</v>
      </c>
      <c r="B596" s="212"/>
      <c r="C596" s="212"/>
      <c r="D596" s="268" t="e">
        <f>'2. Outdoor DSLAM'!H490</f>
        <v>#DIV/0!</v>
      </c>
      <c r="E596" s="268" t="e">
        <f>D596*'6. WEIGHT PER PRODUCT '!$C$11</f>
        <v>#DIV/0!</v>
      </c>
      <c r="F596" s="268" t="e">
        <f>D596*'6. WEIGHT PER PRODUCT '!$C$12</f>
        <v>#DIV/0!</v>
      </c>
      <c r="G596" s="268" t="e">
        <f>D596*'6. WEIGHT PER PRODUCT '!$C$13</f>
        <v>#DIV/0!</v>
      </c>
      <c r="H596" s="268" t="e">
        <f>D596*'6. WEIGHT PER PRODUCT '!$C$14</f>
        <v>#DIV/0!</v>
      </c>
      <c r="I596" s="268" t="e">
        <f>D596*'6. WEIGHT PER PRODUCT '!$C$15</f>
        <v>#DIV/0!</v>
      </c>
      <c r="J596" s="268" t="e">
        <f>D596*'6. WEIGHT PER PRODUCT '!$C$16</f>
        <v>#DIV/0!</v>
      </c>
      <c r="K596" s="268" t="e">
        <f>D596*'6. WEIGHT PER PRODUCT '!$C$17</f>
        <v>#DIV/0!</v>
      </c>
      <c r="L596" s="268" t="e">
        <f t="shared" si="161"/>
        <v>#DIV/0!</v>
      </c>
      <c r="M596" s="268" t="e">
        <f t="shared" si="162"/>
        <v>#DIV/0!</v>
      </c>
      <c r="N596" s="268" t="e">
        <f t="shared" si="163"/>
        <v>#DIV/0!</v>
      </c>
      <c r="O596" s="268" t="e">
        <f t="shared" si="164"/>
        <v>#DIV/0!</v>
      </c>
      <c r="P596" s="268" t="e">
        <f t="shared" si="155"/>
        <v>#DIV/0!</v>
      </c>
      <c r="Q596" s="268" t="e">
        <f t="shared" si="165"/>
        <v>#DIV/0!</v>
      </c>
      <c r="R596" s="268" t="e">
        <f t="shared" si="156"/>
        <v>#DIV/0!</v>
      </c>
      <c r="S596" s="268" t="e">
        <f t="shared" si="166"/>
        <v>#DIV/0!</v>
      </c>
      <c r="T596" s="268" t="e">
        <f t="shared" si="157"/>
        <v>#DIV/0!</v>
      </c>
      <c r="U596" s="268" t="e">
        <f t="shared" si="167"/>
        <v>#DIV/0!</v>
      </c>
      <c r="V596" s="269" t="e">
        <f t="shared" si="158"/>
        <v>#DIV/0!</v>
      </c>
      <c r="W596" s="270" t="e">
        <f t="shared" si="159"/>
        <v>#DIV/0!</v>
      </c>
      <c r="X596" s="270" t="e">
        <f t="shared" si="160"/>
        <v>#DIV/0!</v>
      </c>
      <c r="Y596" s="270" t="e">
        <f t="shared" si="168"/>
        <v>#DIV/0!</v>
      </c>
    </row>
    <row r="597" spans="1:25" ht="25.5" customHeight="1">
      <c r="A597" s="267">
        <v>488</v>
      </c>
      <c r="B597" s="212"/>
      <c r="C597" s="212"/>
      <c r="D597" s="268" t="e">
        <f>'2. Outdoor DSLAM'!H491</f>
        <v>#DIV/0!</v>
      </c>
      <c r="E597" s="268" t="e">
        <f>D597*'6. WEIGHT PER PRODUCT '!$C$11</f>
        <v>#DIV/0!</v>
      </c>
      <c r="F597" s="268" t="e">
        <f>D597*'6. WEIGHT PER PRODUCT '!$C$12</f>
        <v>#DIV/0!</v>
      </c>
      <c r="G597" s="268" t="e">
        <f>D597*'6. WEIGHT PER PRODUCT '!$C$13</f>
        <v>#DIV/0!</v>
      </c>
      <c r="H597" s="268" t="e">
        <f>D597*'6. WEIGHT PER PRODUCT '!$C$14</f>
        <v>#DIV/0!</v>
      </c>
      <c r="I597" s="268" t="e">
        <f>D597*'6. WEIGHT PER PRODUCT '!$C$15</f>
        <v>#DIV/0!</v>
      </c>
      <c r="J597" s="268" t="e">
        <f>D597*'6. WEIGHT PER PRODUCT '!$C$16</f>
        <v>#DIV/0!</v>
      </c>
      <c r="K597" s="268" t="e">
        <f>D597*'6. WEIGHT PER PRODUCT '!$C$17</f>
        <v>#DIV/0!</v>
      </c>
      <c r="L597" s="268" t="e">
        <f t="shared" si="161"/>
        <v>#DIV/0!</v>
      </c>
      <c r="M597" s="268" t="e">
        <f t="shared" si="162"/>
        <v>#DIV/0!</v>
      </c>
      <c r="N597" s="268" t="e">
        <f t="shared" si="163"/>
        <v>#DIV/0!</v>
      </c>
      <c r="O597" s="268" t="e">
        <f t="shared" si="164"/>
        <v>#DIV/0!</v>
      </c>
      <c r="P597" s="268" t="e">
        <f t="shared" si="155"/>
        <v>#DIV/0!</v>
      </c>
      <c r="Q597" s="268" t="e">
        <f t="shared" si="165"/>
        <v>#DIV/0!</v>
      </c>
      <c r="R597" s="268" t="e">
        <f t="shared" si="156"/>
        <v>#DIV/0!</v>
      </c>
      <c r="S597" s="268" t="e">
        <f t="shared" si="166"/>
        <v>#DIV/0!</v>
      </c>
      <c r="T597" s="268" t="e">
        <f t="shared" si="157"/>
        <v>#DIV/0!</v>
      </c>
      <c r="U597" s="268" t="e">
        <f t="shared" si="167"/>
        <v>#DIV/0!</v>
      </c>
      <c r="V597" s="269" t="e">
        <f t="shared" si="158"/>
        <v>#DIV/0!</v>
      </c>
      <c r="W597" s="270" t="e">
        <f t="shared" si="159"/>
        <v>#DIV/0!</v>
      </c>
      <c r="X597" s="270" t="e">
        <f t="shared" si="160"/>
        <v>#DIV/0!</v>
      </c>
      <c r="Y597" s="270" t="e">
        <f t="shared" si="168"/>
        <v>#DIV/0!</v>
      </c>
    </row>
    <row r="598" spans="1:25" ht="25.5" customHeight="1">
      <c r="A598" s="267">
        <v>489</v>
      </c>
      <c r="B598" s="212"/>
      <c r="C598" s="212"/>
      <c r="D598" s="268" t="e">
        <f>'2. Outdoor DSLAM'!H492</f>
        <v>#DIV/0!</v>
      </c>
      <c r="E598" s="268" t="e">
        <f>D598*'6. WEIGHT PER PRODUCT '!$C$11</f>
        <v>#DIV/0!</v>
      </c>
      <c r="F598" s="268" t="e">
        <f>D598*'6. WEIGHT PER PRODUCT '!$C$12</f>
        <v>#DIV/0!</v>
      </c>
      <c r="G598" s="268" t="e">
        <f>D598*'6. WEIGHT PER PRODUCT '!$C$13</f>
        <v>#DIV/0!</v>
      </c>
      <c r="H598" s="268" t="e">
        <f>D598*'6. WEIGHT PER PRODUCT '!$C$14</f>
        <v>#DIV/0!</v>
      </c>
      <c r="I598" s="268" t="e">
        <f>D598*'6. WEIGHT PER PRODUCT '!$C$15</f>
        <v>#DIV/0!</v>
      </c>
      <c r="J598" s="268" t="e">
        <f>D598*'6. WEIGHT PER PRODUCT '!$C$16</f>
        <v>#DIV/0!</v>
      </c>
      <c r="K598" s="268" t="e">
        <f>D598*'6. WEIGHT PER PRODUCT '!$C$17</f>
        <v>#DIV/0!</v>
      </c>
      <c r="L598" s="268" t="e">
        <f t="shared" si="161"/>
        <v>#DIV/0!</v>
      </c>
      <c r="M598" s="268" t="e">
        <f t="shared" si="162"/>
        <v>#DIV/0!</v>
      </c>
      <c r="N598" s="268" t="e">
        <f t="shared" si="163"/>
        <v>#DIV/0!</v>
      </c>
      <c r="O598" s="268" t="e">
        <f t="shared" si="164"/>
        <v>#DIV/0!</v>
      </c>
      <c r="P598" s="268" t="e">
        <f t="shared" si="155"/>
        <v>#DIV/0!</v>
      </c>
      <c r="Q598" s="268" t="e">
        <f t="shared" si="165"/>
        <v>#DIV/0!</v>
      </c>
      <c r="R598" s="268" t="e">
        <f t="shared" si="156"/>
        <v>#DIV/0!</v>
      </c>
      <c r="S598" s="268" t="e">
        <f t="shared" si="166"/>
        <v>#DIV/0!</v>
      </c>
      <c r="T598" s="268" t="e">
        <f t="shared" si="157"/>
        <v>#DIV/0!</v>
      </c>
      <c r="U598" s="268" t="e">
        <f t="shared" si="167"/>
        <v>#DIV/0!</v>
      </c>
      <c r="V598" s="269" t="e">
        <f t="shared" si="158"/>
        <v>#DIV/0!</v>
      </c>
      <c r="W598" s="270" t="e">
        <f t="shared" si="159"/>
        <v>#DIV/0!</v>
      </c>
      <c r="X598" s="270" t="e">
        <f t="shared" si="160"/>
        <v>#DIV/0!</v>
      </c>
      <c r="Y598" s="270" t="e">
        <f t="shared" si="168"/>
        <v>#DIV/0!</v>
      </c>
    </row>
    <row r="599" spans="1:25" ht="25.5" customHeight="1">
      <c r="A599" s="267">
        <v>490</v>
      </c>
      <c r="B599" s="212"/>
      <c r="C599" s="212"/>
      <c r="D599" s="268" t="e">
        <f>'2. Outdoor DSLAM'!H493</f>
        <v>#DIV/0!</v>
      </c>
      <c r="E599" s="268" t="e">
        <f>D599*'6. WEIGHT PER PRODUCT '!$C$11</f>
        <v>#DIV/0!</v>
      </c>
      <c r="F599" s="268" t="e">
        <f>D599*'6. WEIGHT PER PRODUCT '!$C$12</f>
        <v>#DIV/0!</v>
      </c>
      <c r="G599" s="268" t="e">
        <f>D599*'6. WEIGHT PER PRODUCT '!$C$13</f>
        <v>#DIV/0!</v>
      </c>
      <c r="H599" s="268" t="e">
        <f>D599*'6. WEIGHT PER PRODUCT '!$C$14</f>
        <v>#DIV/0!</v>
      </c>
      <c r="I599" s="268" t="e">
        <f>D599*'6. WEIGHT PER PRODUCT '!$C$15</f>
        <v>#DIV/0!</v>
      </c>
      <c r="J599" s="268" t="e">
        <f>D599*'6. WEIGHT PER PRODUCT '!$C$16</f>
        <v>#DIV/0!</v>
      </c>
      <c r="K599" s="268" t="e">
        <f>D599*'6. WEIGHT PER PRODUCT '!$C$17</f>
        <v>#DIV/0!</v>
      </c>
      <c r="L599" s="268" t="e">
        <f t="shared" si="161"/>
        <v>#DIV/0!</v>
      </c>
      <c r="M599" s="268" t="e">
        <f t="shared" si="162"/>
        <v>#DIV/0!</v>
      </c>
      <c r="N599" s="268" t="e">
        <f t="shared" si="163"/>
        <v>#DIV/0!</v>
      </c>
      <c r="O599" s="268" t="e">
        <f t="shared" si="164"/>
        <v>#DIV/0!</v>
      </c>
      <c r="P599" s="268" t="e">
        <f t="shared" si="155"/>
        <v>#DIV/0!</v>
      </c>
      <c r="Q599" s="268" t="e">
        <f t="shared" si="165"/>
        <v>#DIV/0!</v>
      </c>
      <c r="R599" s="268" t="e">
        <f t="shared" si="156"/>
        <v>#DIV/0!</v>
      </c>
      <c r="S599" s="268" t="e">
        <f t="shared" si="166"/>
        <v>#DIV/0!</v>
      </c>
      <c r="T599" s="268" t="e">
        <f t="shared" si="157"/>
        <v>#DIV/0!</v>
      </c>
      <c r="U599" s="268" t="e">
        <f t="shared" si="167"/>
        <v>#DIV/0!</v>
      </c>
      <c r="V599" s="269" t="e">
        <f t="shared" si="158"/>
        <v>#DIV/0!</v>
      </c>
      <c r="W599" s="270" t="e">
        <f t="shared" si="159"/>
        <v>#DIV/0!</v>
      </c>
      <c r="X599" s="270" t="e">
        <f t="shared" si="160"/>
        <v>#DIV/0!</v>
      </c>
      <c r="Y599" s="270" t="e">
        <f t="shared" si="168"/>
        <v>#DIV/0!</v>
      </c>
    </row>
    <row r="600" spans="1:25" ht="25.5" customHeight="1">
      <c r="A600" s="267">
        <v>491</v>
      </c>
      <c r="B600" s="212"/>
      <c r="C600" s="212"/>
      <c r="D600" s="268" t="e">
        <f>'2. Outdoor DSLAM'!H494</f>
        <v>#DIV/0!</v>
      </c>
      <c r="E600" s="268" t="e">
        <f>D600*'6. WEIGHT PER PRODUCT '!$C$11</f>
        <v>#DIV/0!</v>
      </c>
      <c r="F600" s="268" t="e">
        <f>D600*'6. WEIGHT PER PRODUCT '!$C$12</f>
        <v>#DIV/0!</v>
      </c>
      <c r="G600" s="268" t="e">
        <f>D600*'6. WEIGHT PER PRODUCT '!$C$13</f>
        <v>#DIV/0!</v>
      </c>
      <c r="H600" s="268" t="e">
        <f>D600*'6. WEIGHT PER PRODUCT '!$C$14</f>
        <v>#DIV/0!</v>
      </c>
      <c r="I600" s="268" t="e">
        <f>D600*'6. WEIGHT PER PRODUCT '!$C$15</f>
        <v>#DIV/0!</v>
      </c>
      <c r="J600" s="268" t="e">
        <f>D600*'6. WEIGHT PER PRODUCT '!$C$16</f>
        <v>#DIV/0!</v>
      </c>
      <c r="K600" s="268" t="e">
        <f>D600*'6. WEIGHT PER PRODUCT '!$C$17</f>
        <v>#DIV/0!</v>
      </c>
      <c r="L600" s="268" t="e">
        <f t="shared" si="161"/>
        <v>#DIV/0!</v>
      </c>
      <c r="M600" s="268" t="e">
        <f t="shared" si="162"/>
        <v>#DIV/0!</v>
      </c>
      <c r="N600" s="268" t="e">
        <f t="shared" si="163"/>
        <v>#DIV/0!</v>
      </c>
      <c r="O600" s="268" t="e">
        <f t="shared" si="164"/>
        <v>#DIV/0!</v>
      </c>
      <c r="P600" s="268" t="e">
        <f t="shared" si="155"/>
        <v>#DIV/0!</v>
      </c>
      <c r="Q600" s="268" t="e">
        <f t="shared" si="165"/>
        <v>#DIV/0!</v>
      </c>
      <c r="R600" s="268" t="e">
        <f t="shared" si="156"/>
        <v>#DIV/0!</v>
      </c>
      <c r="S600" s="268" t="e">
        <f t="shared" si="166"/>
        <v>#DIV/0!</v>
      </c>
      <c r="T600" s="268" t="e">
        <f t="shared" si="157"/>
        <v>#DIV/0!</v>
      </c>
      <c r="U600" s="268" t="e">
        <f t="shared" si="167"/>
        <v>#DIV/0!</v>
      </c>
      <c r="V600" s="269" t="e">
        <f t="shared" si="158"/>
        <v>#DIV/0!</v>
      </c>
      <c r="W600" s="270" t="e">
        <f t="shared" si="159"/>
        <v>#DIV/0!</v>
      </c>
      <c r="X600" s="270" t="e">
        <f t="shared" si="160"/>
        <v>#DIV/0!</v>
      </c>
      <c r="Y600" s="270" t="e">
        <f t="shared" si="168"/>
        <v>#DIV/0!</v>
      </c>
    </row>
    <row r="601" spans="1:25" ht="25.5" customHeight="1">
      <c r="A601" s="267">
        <v>492</v>
      </c>
      <c r="B601" s="212"/>
      <c r="C601" s="212"/>
      <c r="D601" s="268" t="e">
        <f>'2. Outdoor DSLAM'!H495</f>
        <v>#DIV/0!</v>
      </c>
      <c r="E601" s="268" t="e">
        <f>D601*'6. WEIGHT PER PRODUCT '!$C$11</f>
        <v>#DIV/0!</v>
      </c>
      <c r="F601" s="268" t="e">
        <f>D601*'6. WEIGHT PER PRODUCT '!$C$12</f>
        <v>#DIV/0!</v>
      </c>
      <c r="G601" s="268" t="e">
        <f>D601*'6. WEIGHT PER PRODUCT '!$C$13</f>
        <v>#DIV/0!</v>
      </c>
      <c r="H601" s="268" t="e">
        <f>D601*'6. WEIGHT PER PRODUCT '!$C$14</f>
        <v>#DIV/0!</v>
      </c>
      <c r="I601" s="268" t="e">
        <f>D601*'6. WEIGHT PER PRODUCT '!$C$15</f>
        <v>#DIV/0!</v>
      </c>
      <c r="J601" s="268" t="e">
        <f>D601*'6. WEIGHT PER PRODUCT '!$C$16</f>
        <v>#DIV/0!</v>
      </c>
      <c r="K601" s="268" t="e">
        <f>D601*'6. WEIGHT PER PRODUCT '!$C$17</f>
        <v>#DIV/0!</v>
      </c>
      <c r="L601" s="268" t="e">
        <f t="shared" si="161"/>
        <v>#DIV/0!</v>
      </c>
      <c r="M601" s="268" t="e">
        <f t="shared" si="162"/>
        <v>#DIV/0!</v>
      </c>
      <c r="N601" s="268" t="e">
        <f t="shared" si="163"/>
        <v>#DIV/0!</v>
      </c>
      <c r="O601" s="268" t="e">
        <f t="shared" si="164"/>
        <v>#DIV/0!</v>
      </c>
      <c r="P601" s="268" t="e">
        <f t="shared" si="155"/>
        <v>#DIV/0!</v>
      </c>
      <c r="Q601" s="268" t="e">
        <f t="shared" si="165"/>
        <v>#DIV/0!</v>
      </c>
      <c r="R601" s="268" t="e">
        <f t="shared" si="156"/>
        <v>#DIV/0!</v>
      </c>
      <c r="S601" s="268" t="e">
        <f t="shared" si="166"/>
        <v>#DIV/0!</v>
      </c>
      <c r="T601" s="268" t="e">
        <f t="shared" si="157"/>
        <v>#DIV/0!</v>
      </c>
      <c r="U601" s="268" t="e">
        <f t="shared" si="167"/>
        <v>#DIV/0!</v>
      </c>
      <c r="V601" s="269" t="e">
        <f t="shared" si="158"/>
        <v>#DIV/0!</v>
      </c>
      <c r="W601" s="270" t="e">
        <f t="shared" si="159"/>
        <v>#DIV/0!</v>
      </c>
      <c r="X601" s="270" t="e">
        <f t="shared" si="160"/>
        <v>#DIV/0!</v>
      </c>
      <c r="Y601" s="270" t="e">
        <f t="shared" si="168"/>
        <v>#DIV/0!</v>
      </c>
    </row>
    <row r="602" spans="1:25" ht="25.5" customHeight="1">
      <c r="A602" s="267">
        <v>493</v>
      </c>
      <c r="B602" s="212"/>
      <c r="C602" s="212"/>
      <c r="D602" s="268" t="e">
        <f>'2. Outdoor DSLAM'!H496</f>
        <v>#DIV/0!</v>
      </c>
      <c r="E602" s="268" t="e">
        <f>D602*'6. WEIGHT PER PRODUCT '!$C$11</f>
        <v>#DIV/0!</v>
      </c>
      <c r="F602" s="268" t="e">
        <f>D602*'6. WEIGHT PER PRODUCT '!$C$12</f>
        <v>#DIV/0!</v>
      </c>
      <c r="G602" s="268" t="e">
        <f>D602*'6. WEIGHT PER PRODUCT '!$C$13</f>
        <v>#DIV/0!</v>
      </c>
      <c r="H602" s="268" t="e">
        <f>D602*'6. WEIGHT PER PRODUCT '!$C$14</f>
        <v>#DIV/0!</v>
      </c>
      <c r="I602" s="268" t="e">
        <f>D602*'6. WEIGHT PER PRODUCT '!$C$15</f>
        <v>#DIV/0!</v>
      </c>
      <c r="J602" s="268" t="e">
        <f>D602*'6. WEIGHT PER PRODUCT '!$C$16</f>
        <v>#DIV/0!</v>
      </c>
      <c r="K602" s="268" t="e">
        <f>D602*'6. WEIGHT PER PRODUCT '!$C$17</f>
        <v>#DIV/0!</v>
      </c>
      <c r="L602" s="268" t="e">
        <f t="shared" si="161"/>
        <v>#DIV/0!</v>
      </c>
      <c r="M602" s="268" t="e">
        <f t="shared" si="162"/>
        <v>#DIV/0!</v>
      </c>
      <c r="N602" s="268" t="e">
        <f t="shared" si="163"/>
        <v>#DIV/0!</v>
      </c>
      <c r="O602" s="268" t="e">
        <f t="shared" si="164"/>
        <v>#DIV/0!</v>
      </c>
      <c r="P602" s="268" t="e">
        <f t="shared" si="155"/>
        <v>#DIV/0!</v>
      </c>
      <c r="Q602" s="268" t="e">
        <f t="shared" si="165"/>
        <v>#DIV/0!</v>
      </c>
      <c r="R602" s="268" t="e">
        <f t="shared" si="156"/>
        <v>#DIV/0!</v>
      </c>
      <c r="S602" s="268" t="e">
        <f t="shared" si="166"/>
        <v>#DIV/0!</v>
      </c>
      <c r="T602" s="268" t="e">
        <f t="shared" si="157"/>
        <v>#DIV/0!</v>
      </c>
      <c r="U602" s="268" t="e">
        <f t="shared" si="167"/>
        <v>#DIV/0!</v>
      </c>
      <c r="V602" s="269" t="e">
        <f t="shared" si="158"/>
        <v>#DIV/0!</v>
      </c>
      <c r="W602" s="270" t="e">
        <f t="shared" si="159"/>
        <v>#DIV/0!</v>
      </c>
      <c r="X602" s="270" t="e">
        <f t="shared" si="160"/>
        <v>#DIV/0!</v>
      </c>
      <c r="Y602" s="270" t="e">
        <f t="shared" si="168"/>
        <v>#DIV/0!</v>
      </c>
    </row>
    <row r="603" spans="1:25" ht="25.5" customHeight="1">
      <c r="A603" s="267">
        <v>494</v>
      </c>
      <c r="B603" s="212"/>
      <c r="C603" s="212"/>
      <c r="D603" s="268" t="e">
        <f>'2. Outdoor DSLAM'!H497</f>
        <v>#DIV/0!</v>
      </c>
      <c r="E603" s="268" t="e">
        <f>D603*'6. WEIGHT PER PRODUCT '!$C$11</f>
        <v>#DIV/0!</v>
      </c>
      <c r="F603" s="268" t="e">
        <f>D603*'6. WEIGHT PER PRODUCT '!$C$12</f>
        <v>#DIV/0!</v>
      </c>
      <c r="G603" s="268" t="e">
        <f>D603*'6. WEIGHT PER PRODUCT '!$C$13</f>
        <v>#DIV/0!</v>
      </c>
      <c r="H603" s="268" t="e">
        <f>D603*'6. WEIGHT PER PRODUCT '!$C$14</f>
        <v>#DIV/0!</v>
      </c>
      <c r="I603" s="268" t="e">
        <f>D603*'6. WEIGHT PER PRODUCT '!$C$15</f>
        <v>#DIV/0!</v>
      </c>
      <c r="J603" s="268" t="e">
        <f>D603*'6. WEIGHT PER PRODUCT '!$C$16</f>
        <v>#DIV/0!</v>
      </c>
      <c r="K603" s="268" t="e">
        <f>D603*'6. WEIGHT PER PRODUCT '!$C$17</f>
        <v>#DIV/0!</v>
      </c>
      <c r="L603" s="268" t="e">
        <f t="shared" si="161"/>
        <v>#DIV/0!</v>
      </c>
      <c r="M603" s="268" t="e">
        <f t="shared" si="162"/>
        <v>#DIV/0!</v>
      </c>
      <c r="N603" s="268" t="e">
        <f t="shared" si="163"/>
        <v>#DIV/0!</v>
      </c>
      <c r="O603" s="268" t="e">
        <f t="shared" si="164"/>
        <v>#DIV/0!</v>
      </c>
      <c r="P603" s="268" t="e">
        <f t="shared" si="155"/>
        <v>#DIV/0!</v>
      </c>
      <c r="Q603" s="268" t="e">
        <f t="shared" si="165"/>
        <v>#DIV/0!</v>
      </c>
      <c r="R603" s="268" t="e">
        <f t="shared" si="156"/>
        <v>#DIV/0!</v>
      </c>
      <c r="S603" s="268" t="e">
        <f t="shared" si="166"/>
        <v>#DIV/0!</v>
      </c>
      <c r="T603" s="268" t="e">
        <f t="shared" si="157"/>
        <v>#DIV/0!</v>
      </c>
      <c r="U603" s="268" t="e">
        <f t="shared" si="167"/>
        <v>#DIV/0!</v>
      </c>
      <c r="V603" s="269" t="e">
        <f t="shared" si="158"/>
        <v>#DIV/0!</v>
      </c>
      <c r="W603" s="270" t="e">
        <f t="shared" si="159"/>
        <v>#DIV/0!</v>
      </c>
      <c r="X603" s="270" t="e">
        <f t="shared" si="160"/>
        <v>#DIV/0!</v>
      </c>
      <c r="Y603" s="270" t="e">
        <f t="shared" si="168"/>
        <v>#DIV/0!</v>
      </c>
    </row>
    <row r="604" spans="1:25" ht="25.5" customHeight="1">
      <c r="A604" s="267">
        <v>495</v>
      </c>
      <c r="B604" s="212"/>
      <c r="C604" s="212"/>
      <c r="D604" s="268" t="e">
        <f>'2. Outdoor DSLAM'!H498</f>
        <v>#DIV/0!</v>
      </c>
      <c r="E604" s="268" t="e">
        <f>D604*'6. WEIGHT PER PRODUCT '!$C$11</f>
        <v>#DIV/0!</v>
      </c>
      <c r="F604" s="268" t="e">
        <f>D604*'6. WEIGHT PER PRODUCT '!$C$12</f>
        <v>#DIV/0!</v>
      </c>
      <c r="G604" s="268" t="e">
        <f>D604*'6. WEIGHT PER PRODUCT '!$C$13</f>
        <v>#DIV/0!</v>
      </c>
      <c r="H604" s="268" t="e">
        <f>D604*'6. WEIGHT PER PRODUCT '!$C$14</f>
        <v>#DIV/0!</v>
      </c>
      <c r="I604" s="268" t="e">
        <f>D604*'6. WEIGHT PER PRODUCT '!$C$15</f>
        <v>#DIV/0!</v>
      </c>
      <c r="J604" s="268" t="e">
        <f>D604*'6. WEIGHT PER PRODUCT '!$C$16</f>
        <v>#DIV/0!</v>
      </c>
      <c r="K604" s="268" t="e">
        <f>D604*'6. WEIGHT PER PRODUCT '!$C$17</f>
        <v>#DIV/0!</v>
      </c>
      <c r="L604" s="268" t="e">
        <f t="shared" si="161"/>
        <v>#DIV/0!</v>
      </c>
      <c r="M604" s="268" t="e">
        <f t="shared" si="162"/>
        <v>#DIV/0!</v>
      </c>
      <c r="N604" s="268" t="e">
        <f t="shared" si="163"/>
        <v>#DIV/0!</v>
      </c>
      <c r="O604" s="268" t="e">
        <f t="shared" si="164"/>
        <v>#DIV/0!</v>
      </c>
      <c r="P604" s="268" t="e">
        <f t="shared" si="155"/>
        <v>#DIV/0!</v>
      </c>
      <c r="Q604" s="268" t="e">
        <f t="shared" si="165"/>
        <v>#DIV/0!</v>
      </c>
      <c r="R604" s="268" t="e">
        <f t="shared" si="156"/>
        <v>#DIV/0!</v>
      </c>
      <c r="S604" s="268" t="e">
        <f t="shared" si="166"/>
        <v>#DIV/0!</v>
      </c>
      <c r="T604" s="268" t="e">
        <f t="shared" si="157"/>
        <v>#DIV/0!</v>
      </c>
      <c r="U604" s="268" t="e">
        <f t="shared" si="167"/>
        <v>#DIV/0!</v>
      </c>
      <c r="V604" s="269" t="e">
        <f t="shared" si="158"/>
        <v>#DIV/0!</v>
      </c>
      <c r="W604" s="270" t="e">
        <f t="shared" si="159"/>
        <v>#DIV/0!</v>
      </c>
      <c r="X604" s="270" t="e">
        <f t="shared" si="160"/>
        <v>#DIV/0!</v>
      </c>
      <c r="Y604" s="270" t="e">
        <f t="shared" si="168"/>
        <v>#DIV/0!</v>
      </c>
    </row>
    <row r="605" spans="1:25" ht="25.5" customHeight="1">
      <c r="A605" s="267">
        <v>496</v>
      </c>
      <c r="B605" s="212"/>
      <c r="C605" s="212"/>
      <c r="D605" s="268" t="e">
        <f>'2. Outdoor DSLAM'!H499</f>
        <v>#DIV/0!</v>
      </c>
      <c r="E605" s="268" t="e">
        <f>D605*'6. WEIGHT PER PRODUCT '!$C$11</f>
        <v>#DIV/0!</v>
      </c>
      <c r="F605" s="268" t="e">
        <f>D605*'6. WEIGHT PER PRODUCT '!$C$12</f>
        <v>#DIV/0!</v>
      </c>
      <c r="G605" s="268" t="e">
        <f>D605*'6. WEIGHT PER PRODUCT '!$C$13</f>
        <v>#DIV/0!</v>
      </c>
      <c r="H605" s="268" t="e">
        <f>D605*'6. WEIGHT PER PRODUCT '!$C$14</f>
        <v>#DIV/0!</v>
      </c>
      <c r="I605" s="268" t="e">
        <f>D605*'6. WEIGHT PER PRODUCT '!$C$15</f>
        <v>#DIV/0!</v>
      </c>
      <c r="J605" s="268" t="e">
        <f>D605*'6. WEIGHT PER PRODUCT '!$C$16</f>
        <v>#DIV/0!</v>
      </c>
      <c r="K605" s="268" t="e">
        <f>D605*'6. WEIGHT PER PRODUCT '!$C$17</f>
        <v>#DIV/0!</v>
      </c>
      <c r="L605" s="268" t="e">
        <f t="shared" si="161"/>
        <v>#DIV/0!</v>
      </c>
      <c r="M605" s="268" t="e">
        <f t="shared" si="162"/>
        <v>#DIV/0!</v>
      </c>
      <c r="N605" s="268" t="e">
        <f t="shared" si="163"/>
        <v>#DIV/0!</v>
      </c>
      <c r="O605" s="268" t="e">
        <f t="shared" si="164"/>
        <v>#DIV/0!</v>
      </c>
      <c r="P605" s="268" t="e">
        <f t="shared" si="155"/>
        <v>#DIV/0!</v>
      </c>
      <c r="Q605" s="268" t="e">
        <f t="shared" si="165"/>
        <v>#DIV/0!</v>
      </c>
      <c r="R605" s="268" t="e">
        <f t="shared" si="156"/>
        <v>#DIV/0!</v>
      </c>
      <c r="S605" s="268" t="e">
        <f t="shared" si="166"/>
        <v>#DIV/0!</v>
      </c>
      <c r="T605" s="268" t="e">
        <f t="shared" si="157"/>
        <v>#DIV/0!</v>
      </c>
      <c r="U605" s="268" t="e">
        <f t="shared" si="167"/>
        <v>#DIV/0!</v>
      </c>
      <c r="V605" s="269" t="e">
        <f t="shared" si="158"/>
        <v>#DIV/0!</v>
      </c>
      <c r="W605" s="270" t="e">
        <f t="shared" si="159"/>
        <v>#DIV/0!</v>
      </c>
      <c r="X605" s="270" t="e">
        <f t="shared" si="160"/>
        <v>#DIV/0!</v>
      </c>
      <c r="Y605" s="270" t="e">
        <f t="shared" si="168"/>
        <v>#DIV/0!</v>
      </c>
    </row>
    <row r="606" spans="1:25" ht="25.5" customHeight="1">
      <c r="A606" s="267">
        <v>497</v>
      </c>
      <c r="B606" s="212"/>
      <c r="C606" s="212"/>
      <c r="D606" s="268" t="e">
        <f>'2. Outdoor DSLAM'!H500</f>
        <v>#DIV/0!</v>
      </c>
      <c r="E606" s="268" t="e">
        <f>D606*'6. WEIGHT PER PRODUCT '!$C$11</f>
        <v>#DIV/0!</v>
      </c>
      <c r="F606" s="268" t="e">
        <f>D606*'6. WEIGHT PER PRODUCT '!$C$12</f>
        <v>#DIV/0!</v>
      </c>
      <c r="G606" s="268" t="e">
        <f>D606*'6. WEIGHT PER PRODUCT '!$C$13</f>
        <v>#DIV/0!</v>
      </c>
      <c r="H606" s="268" t="e">
        <f>D606*'6. WEIGHT PER PRODUCT '!$C$14</f>
        <v>#DIV/0!</v>
      </c>
      <c r="I606" s="268" t="e">
        <f>D606*'6. WEIGHT PER PRODUCT '!$C$15</f>
        <v>#DIV/0!</v>
      </c>
      <c r="J606" s="268" t="e">
        <f>D606*'6. WEIGHT PER PRODUCT '!$C$16</f>
        <v>#DIV/0!</v>
      </c>
      <c r="K606" s="268" t="e">
        <f>D606*'6. WEIGHT PER PRODUCT '!$C$17</f>
        <v>#DIV/0!</v>
      </c>
      <c r="L606" s="268" t="e">
        <f t="shared" si="161"/>
        <v>#DIV/0!</v>
      </c>
      <c r="M606" s="268" t="e">
        <f t="shared" si="162"/>
        <v>#DIV/0!</v>
      </c>
      <c r="N606" s="268" t="e">
        <f t="shared" si="163"/>
        <v>#DIV/0!</v>
      </c>
      <c r="O606" s="268" t="e">
        <f t="shared" si="164"/>
        <v>#DIV/0!</v>
      </c>
      <c r="P606" s="268" t="e">
        <f t="shared" si="155"/>
        <v>#DIV/0!</v>
      </c>
      <c r="Q606" s="268" t="e">
        <f t="shared" si="165"/>
        <v>#DIV/0!</v>
      </c>
      <c r="R606" s="268" t="e">
        <f t="shared" si="156"/>
        <v>#DIV/0!</v>
      </c>
      <c r="S606" s="268" t="e">
        <f t="shared" si="166"/>
        <v>#DIV/0!</v>
      </c>
      <c r="T606" s="268" t="e">
        <f t="shared" si="157"/>
        <v>#DIV/0!</v>
      </c>
      <c r="U606" s="268" t="e">
        <f t="shared" si="167"/>
        <v>#DIV/0!</v>
      </c>
      <c r="V606" s="269" t="e">
        <f t="shared" si="158"/>
        <v>#DIV/0!</v>
      </c>
      <c r="W606" s="270" t="e">
        <f t="shared" si="159"/>
        <v>#DIV/0!</v>
      </c>
      <c r="X606" s="270" t="e">
        <f t="shared" si="160"/>
        <v>#DIV/0!</v>
      </c>
      <c r="Y606" s="270" t="e">
        <f t="shared" si="168"/>
        <v>#DIV/0!</v>
      </c>
    </row>
    <row r="607" spans="1:25" ht="25.5" customHeight="1">
      <c r="A607" s="267">
        <v>498</v>
      </c>
      <c r="B607" s="212"/>
      <c r="C607" s="212"/>
      <c r="D607" s="268" t="e">
        <f>'2. Outdoor DSLAM'!H501</f>
        <v>#DIV/0!</v>
      </c>
      <c r="E607" s="268" t="e">
        <f>D607*'6. WEIGHT PER PRODUCT '!$C$11</f>
        <v>#DIV/0!</v>
      </c>
      <c r="F607" s="268" t="e">
        <f>D607*'6. WEIGHT PER PRODUCT '!$C$12</f>
        <v>#DIV/0!</v>
      </c>
      <c r="G607" s="268" t="e">
        <f>D607*'6. WEIGHT PER PRODUCT '!$C$13</f>
        <v>#DIV/0!</v>
      </c>
      <c r="H607" s="268" t="e">
        <f>D607*'6. WEIGHT PER PRODUCT '!$C$14</f>
        <v>#DIV/0!</v>
      </c>
      <c r="I607" s="268" t="e">
        <f>D607*'6. WEIGHT PER PRODUCT '!$C$15</f>
        <v>#DIV/0!</v>
      </c>
      <c r="J607" s="268" t="e">
        <f>D607*'6. WEIGHT PER PRODUCT '!$C$16</f>
        <v>#DIV/0!</v>
      </c>
      <c r="K607" s="268" t="e">
        <f>D607*'6. WEIGHT PER PRODUCT '!$C$17</f>
        <v>#DIV/0!</v>
      </c>
      <c r="L607" s="268" t="e">
        <f t="shared" si="161"/>
        <v>#DIV/0!</v>
      </c>
      <c r="M607" s="268" t="e">
        <f t="shared" si="162"/>
        <v>#DIV/0!</v>
      </c>
      <c r="N607" s="268" t="e">
        <f t="shared" si="163"/>
        <v>#DIV/0!</v>
      </c>
      <c r="O607" s="268" t="e">
        <f t="shared" si="164"/>
        <v>#DIV/0!</v>
      </c>
      <c r="P607" s="268" t="e">
        <f t="shared" si="155"/>
        <v>#DIV/0!</v>
      </c>
      <c r="Q607" s="268" t="e">
        <f t="shared" si="165"/>
        <v>#DIV/0!</v>
      </c>
      <c r="R607" s="268" t="e">
        <f t="shared" si="156"/>
        <v>#DIV/0!</v>
      </c>
      <c r="S607" s="268" t="e">
        <f t="shared" si="166"/>
        <v>#DIV/0!</v>
      </c>
      <c r="T607" s="268" t="e">
        <f t="shared" si="157"/>
        <v>#DIV/0!</v>
      </c>
      <c r="U607" s="268" t="e">
        <f t="shared" si="167"/>
        <v>#DIV/0!</v>
      </c>
      <c r="V607" s="269" t="e">
        <f t="shared" si="158"/>
        <v>#DIV/0!</v>
      </c>
      <c r="W607" s="270" t="e">
        <f t="shared" si="159"/>
        <v>#DIV/0!</v>
      </c>
      <c r="X607" s="270" t="e">
        <f t="shared" si="160"/>
        <v>#DIV/0!</v>
      </c>
      <c r="Y607" s="270" t="e">
        <f t="shared" si="168"/>
        <v>#DIV/0!</v>
      </c>
    </row>
    <row r="608" spans="1:25" ht="25.5" customHeight="1">
      <c r="A608" s="267">
        <v>499</v>
      </c>
      <c r="B608" s="212"/>
      <c r="C608" s="212"/>
      <c r="D608" s="268" t="e">
        <f>'2. Outdoor DSLAM'!H502</f>
        <v>#DIV/0!</v>
      </c>
      <c r="E608" s="268" t="e">
        <f>D608*'6. WEIGHT PER PRODUCT '!$C$11</f>
        <v>#DIV/0!</v>
      </c>
      <c r="F608" s="268" t="e">
        <f>D608*'6. WEIGHT PER PRODUCT '!$C$12</f>
        <v>#DIV/0!</v>
      </c>
      <c r="G608" s="268" t="e">
        <f>D608*'6. WEIGHT PER PRODUCT '!$C$13</f>
        <v>#DIV/0!</v>
      </c>
      <c r="H608" s="268" t="e">
        <f>D608*'6. WEIGHT PER PRODUCT '!$C$14</f>
        <v>#DIV/0!</v>
      </c>
      <c r="I608" s="268" t="e">
        <f>D608*'6. WEIGHT PER PRODUCT '!$C$15</f>
        <v>#DIV/0!</v>
      </c>
      <c r="J608" s="268" t="e">
        <f>D608*'6. WEIGHT PER PRODUCT '!$C$16</f>
        <v>#DIV/0!</v>
      </c>
      <c r="K608" s="268" t="e">
        <f>D608*'6. WEIGHT PER PRODUCT '!$C$17</f>
        <v>#DIV/0!</v>
      </c>
      <c r="L608" s="268" t="e">
        <f t="shared" si="161"/>
        <v>#DIV/0!</v>
      </c>
      <c r="M608" s="268" t="e">
        <f t="shared" si="162"/>
        <v>#DIV/0!</v>
      </c>
      <c r="N608" s="268" t="e">
        <f t="shared" si="163"/>
        <v>#DIV/0!</v>
      </c>
      <c r="O608" s="268" t="e">
        <f t="shared" si="164"/>
        <v>#DIV/0!</v>
      </c>
      <c r="P608" s="268" t="e">
        <f t="shared" si="155"/>
        <v>#DIV/0!</v>
      </c>
      <c r="Q608" s="268" t="e">
        <f t="shared" si="165"/>
        <v>#DIV/0!</v>
      </c>
      <c r="R608" s="268" t="e">
        <f t="shared" si="156"/>
        <v>#DIV/0!</v>
      </c>
      <c r="S608" s="268" t="e">
        <f t="shared" si="166"/>
        <v>#DIV/0!</v>
      </c>
      <c r="T608" s="268" t="e">
        <f t="shared" si="157"/>
        <v>#DIV/0!</v>
      </c>
      <c r="U608" s="268" t="e">
        <f t="shared" si="167"/>
        <v>#DIV/0!</v>
      </c>
      <c r="V608" s="269" t="e">
        <f t="shared" si="158"/>
        <v>#DIV/0!</v>
      </c>
      <c r="W608" s="270" t="e">
        <f t="shared" si="159"/>
        <v>#DIV/0!</v>
      </c>
      <c r="X608" s="270" t="e">
        <f t="shared" si="160"/>
        <v>#DIV/0!</v>
      </c>
      <c r="Y608" s="270" t="e">
        <f t="shared" si="168"/>
        <v>#DIV/0!</v>
      </c>
    </row>
    <row r="609" spans="1:25" ht="25.5" customHeight="1">
      <c r="A609" s="267">
        <v>500</v>
      </c>
      <c r="B609" s="212"/>
      <c r="C609" s="212"/>
      <c r="D609" s="268" t="e">
        <f>'2. Outdoor DSLAM'!H503</f>
        <v>#DIV/0!</v>
      </c>
      <c r="E609" s="268" t="e">
        <f>D609*'6. WEIGHT PER PRODUCT '!$C$11</f>
        <v>#DIV/0!</v>
      </c>
      <c r="F609" s="268" t="e">
        <f>D609*'6. WEIGHT PER PRODUCT '!$C$12</f>
        <v>#DIV/0!</v>
      </c>
      <c r="G609" s="268" t="e">
        <f>D609*'6. WEIGHT PER PRODUCT '!$C$13</f>
        <v>#DIV/0!</v>
      </c>
      <c r="H609" s="268" t="e">
        <f>D609*'6. WEIGHT PER PRODUCT '!$C$14</f>
        <v>#DIV/0!</v>
      </c>
      <c r="I609" s="268" t="e">
        <f>D609*'6. WEIGHT PER PRODUCT '!$C$15</f>
        <v>#DIV/0!</v>
      </c>
      <c r="J609" s="268" t="e">
        <f>D609*'6. WEIGHT PER PRODUCT '!$C$16</f>
        <v>#DIV/0!</v>
      </c>
      <c r="K609" s="268" t="e">
        <f>D609*'6. WEIGHT PER PRODUCT '!$C$17</f>
        <v>#DIV/0!</v>
      </c>
      <c r="L609" s="268" t="e">
        <f t="shared" si="161"/>
        <v>#DIV/0!</v>
      </c>
      <c r="M609" s="268" t="e">
        <f t="shared" si="162"/>
        <v>#DIV/0!</v>
      </c>
      <c r="N609" s="268" t="e">
        <f t="shared" si="163"/>
        <v>#DIV/0!</v>
      </c>
      <c r="O609" s="268" t="e">
        <f t="shared" si="164"/>
        <v>#DIV/0!</v>
      </c>
      <c r="P609" s="268" t="e">
        <f t="shared" si="155"/>
        <v>#DIV/0!</v>
      </c>
      <c r="Q609" s="268" t="e">
        <f t="shared" si="165"/>
        <v>#DIV/0!</v>
      </c>
      <c r="R609" s="268" t="e">
        <f t="shared" si="156"/>
        <v>#DIV/0!</v>
      </c>
      <c r="S609" s="268" t="e">
        <f t="shared" si="166"/>
        <v>#DIV/0!</v>
      </c>
      <c r="T609" s="268" t="e">
        <f t="shared" si="157"/>
        <v>#DIV/0!</v>
      </c>
      <c r="U609" s="268" t="e">
        <f t="shared" si="167"/>
        <v>#DIV/0!</v>
      </c>
      <c r="V609" s="269" t="e">
        <f t="shared" si="158"/>
        <v>#DIV/0!</v>
      </c>
      <c r="W609" s="270" t="e">
        <f t="shared" si="159"/>
        <v>#DIV/0!</v>
      </c>
      <c r="X609" s="270" t="e">
        <f t="shared" si="160"/>
        <v>#DIV/0!</v>
      </c>
      <c r="Y609" s="270" t="e">
        <f t="shared" si="168"/>
        <v>#DIV/0!</v>
      </c>
    </row>
    <row r="610" spans="1:25" ht="25.5" customHeight="1">
      <c r="A610" s="267">
        <v>501</v>
      </c>
      <c r="B610" s="212"/>
      <c r="C610" s="212"/>
      <c r="D610" s="268" t="e">
        <f>'2. Outdoor DSLAM'!H504</f>
        <v>#DIV/0!</v>
      </c>
      <c r="E610" s="268" t="e">
        <f>D610*'6. WEIGHT PER PRODUCT '!$C$11</f>
        <v>#DIV/0!</v>
      </c>
      <c r="F610" s="268" t="e">
        <f>D610*'6. WEIGHT PER PRODUCT '!$C$12</f>
        <v>#DIV/0!</v>
      </c>
      <c r="G610" s="268" t="e">
        <f>D610*'6. WEIGHT PER PRODUCT '!$C$13</f>
        <v>#DIV/0!</v>
      </c>
      <c r="H610" s="268" t="e">
        <f>D610*'6. WEIGHT PER PRODUCT '!$C$14</f>
        <v>#DIV/0!</v>
      </c>
      <c r="I610" s="268" t="e">
        <f>D610*'6. WEIGHT PER PRODUCT '!$C$15</f>
        <v>#DIV/0!</v>
      </c>
      <c r="J610" s="268" t="e">
        <f>D610*'6. WEIGHT PER PRODUCT '!$C$16</f>
        <v>#DIV/0!</v>
      </c>
      <c r="K610" s="268" t="e">
        <f>D610*'6. WEIGHT PER PRODUCT '!$C$17</f>
        <v>#DIV/0!</v>
      </c>
      <c r="L610" s="268" t="e">
        <f t="shared" si="161"/>
        <v>#DIV/0!</v>
      </c>
      <c r="M610" s="268" t="e">
        <f t="shared" si="162"/>
        <v>#DIV/0!</v>
      </c>
      <c r="N610" s="268" t="e">
        <f t="shared" si="163"/>
        <v>#DIV/0!</v>
      </c>
      <c r="O610" s="268" t="e">
        <f t="shared" si="164"/>
        <v>#DIV/0!</v>
      </c>
      <c r="P610" s="268" t="e">
        <f t="shared" si="155"/>
        <v>#DIV/0!</v>
      </c>
      <c r="Q610" s="268" t="e">
        <f t="shared" si="165"/>
        <v>#DIV/0!</v>
      </c>
      <c r="R610" s="268" t="e">
        <f t="shared" si="156"/>
        <v>#DIV/0!</v>
      </c>
      <c r="S610" s="268" t="e">
        <f t="shared" si="166"/>
        <v>#DIV/0!</v>
      </c>
      <c r="T610" s="268" t="e">
        <f t="shared" si="157"/>
        <v>#DIV/0!</v>
      </c>
      <c r="U610" s="268" t="e">
        <f t="shared" si="167"/>
        <v>#DIV/0!</v>
      </c>
      <c r="V610" s="269" t="e">
        <f t="shared" si="158"/>
        <v>#DIV/0!</v>
      </c>
      <c r="W610" s="270" t="e">
        <f t="shared" si="159"/>
        <v>#DIV/0!</v>
      </c>
      <c r="X610" s="270" t="e">
        <f t="shared" si="160"/>
        <v>#DIV/0!</v>
      </c>
      <c r="Y610" s="270" t="e">
        <f t="shared" si="168"/>
        <v>#DIV/0!</v>
      </c>
    </row>
    <row r="611" spans="1:25" ht="25.5" customHeight="1">
      <c r="A611" s="267">
        <v>502</v>
      </c>
      <c r="B611" s="212"/>
      <c r="C611" s="212"/>
      <c r="D611" s="268" t="e">
        <f>'2. Outdoor DSLAM'!H505</f>
        <v>#DIV/0!</v>
      </c>
      <c r="E611" s="268" t="e">
        <f>D611*'6. WEIGHT PER PRODUCT '!$C$11</f>
        <v>#DIV/0!</v>
      </c>
      <c r="F611" s="268" t="e">
        <f>D611*'6. WEIGHT PER PRODUCT '!$C$12</f>
        <v>#DIV/0!</v>
      </c>
      <c r="G611" s="268" t="e">
        <f>D611*'6. WEIGHT PER PRODUCT '!$C$13</f>
        <v>#DIV/0!</v>
      </c>
      <c r="H611" s="268" t="e">
        <f>D611*'6. WEIGHT PER PRODUCT '!$C$14</f>
        <v>#DIV/0!</v>
      </c>
      <c r="I611" s="268" t="e">
        <f>D611*'6. WEIGHT PER PRODUCT '!$C$15</f>
        <v>#DIV/0!</v>
      </c>
      <c r="J611" s="268" t="e">
        <f>D611*'6. WEIGHT PER PRODUCT '!$C$16</f>
        <v>#DIV/0!</v>
      </c>
      <c r="K611" s="268" t="e">
        <f>D611*'6. WEIGHT PER PRODUCT '!$C$17</f>
        <v>#DIV/0!</v>
      </c>
      <c r="L611" s="268" t="e">
        <f t="shared" si="161"/>
        <v>#DIV/0!</v>
      </c>
      <c r="M611" s="268" t="e">
        <f t="shared" si="162"/>
        <v>#DIV/0!</v>
      </c>
      <c r="N611" s="268" t="e">
        <f t="shared" si="163"/>
        <v>#DIV/0!</v>
      </c>
      <c r="O611" s="268" t="e">
        <f t="shared" si="164"/>
        <v>#DIV/0!</v>
      </c>
      <c r="P611" s="268" t="e">
        <f t="shared" si="155"/>
        <v>#DIV/0!</v>
      </c>
      <c r="Q611" s="268" t="e">
        <f t="shared" si="165"/>
        <v>#DIV/0!</v>
      </c>
      <c r="R611" s="268" t="e">
        <f t="shared" si="156"/>
        <v>#DIV/0!</v>
      </c>
      <c r="S611" s="268" t="e">
        <f t="shared" si="166"/>
        <v>#DIV/0!</v>
      </c>
      <c r="T611" s="268" t="e">
        <f t="shared" si="157"/>
        <v>#DIV/0!</v>
      </c>
      <c r="U611" s="268" t="e">
        <f t="shared" si="167"/>
        <v>#DIV/0!</v>
      </c>
      <c r="V611" s="269" t="e">
        <f t="shared" si="158"/>
        <v>#DIV/0!</v>
      </c>
      <c r="W611" s="270" t="e">
        <f t="shared" si="159"/>
        <v>#DIV/0!</v>
      </c>
      <c r="X611" s="270" t="e">
        <f t="shared" si="160"/>
        <v>#DIV/0!</v>
      </c>
      <c r="Y611" s="270" t="e">
        <f t="shared" si="168"/>
        <v>#DIV/0!</v>
      </c>
    </row>
    <row r="612" spans="1:25" ht="25.5" customHeight="1">
      <c r="A612" s="267">
        <v>503</v>
      </c>
      <c r="B612" s="212"/>
      <c r="C612" s="212"/>
      <c r="D612" s="268" t="e">
        <f>'2. Outdoor DSLAM'!H506</f>
        <v>#DIV/0!</v>
      </c>
      <c r="E612" s="268" t="e">
        <f>D612*'6. WEIGHT PER PRODUCT '!$C$11</f>
        <v>#DIV/0!</v>
      </c>
      <c r="F612" s="268" t="e">
        <f>D612*'6. WEIGHT PER PRODUCT '!$C$12</f>
        <v>#DIV/0!</v>
      </c>
      <c r="G612" s="268" t="e">
        <f>D612*'6. WEIGHT PER PRODUCT '!$C$13</f>
        <v>#DIV/0!</v>
      </c>
      <c r="H612" s="268" t="e">
        <f>D612*'6. WEIGHT PER PRODUCT '!$C$14</f>
        <v>#DIV/0!</v>
      </c>
      <c r="I612" s="268" t="e">
        <f>D612*'6. WEIGHT PER PRODUCT '!$C$15</f>
        <v>#DIV/0!</v>
      </c>
      <c r="J612" s="268" t="e">
        <f>D612*'6. WEIGHT PER PRODUCT '!$C$16</f>
        <v>#DIV/0!</v>
      </c>
      <c r="K612" s="268" t="e">
        <f>D612*'6. WEIGHT PER PRODUCT '!$C$17</f>
        <v>#DIV/0!</v>
      </c>
      <c r="L612" s="268" t="e">
        <f t="shared" si="161"/>
        <v>#DIV/0!</v>
      </c>
      <c r="M612" s="268" t="e">
        <f t="shared" si="162"/>
        <v>#DIV/0!</v>
      </c>
      <c r="N612" s="268" t="e">
        <f t="shared" si="163"/>
        <v>#DIV/0!</v>
      </c>
      <c r="O612" s="268" t="e">
        <f t="shared" si="164"/>
        <v>#DIV/0!</v>
      </c>
      <c r="P612" s="268" t="e">
        <f t="shared" si="155"/>
        <v>#DIV/0!</v>
      </c>
      <c r="Q612" s="268" t="e">
        <f t="shared" si="165"/>
        <v>#DIV/0!</v>
      </c>
      <c r="R612" s="268" t="e">
        <f t="shared" si="156"/>
        <v>#DIV/0!</v>
      </c>
      <c r="S612" s="268" t="e">
        <f t="shared" si="166"/>
        <v>#DIV/0!</v>
      </c>
      <c r="T612" s="268" t="e">
        <f t="shared" si="157"/>
        <v>#DIV/0!</v>
      </c>
      <c r="U612" s="268" t="e">
        <f t="shared" si="167"/>
        <v>#DIV/0!</v>
      </c>
      <c r="V612" s="269" t="e">
        <f t="shared" si="158"/>
        <v>#DIV/0!</v>
      </c>
      <c r="W612" s="270" t="e">
        <f t="shared" si="159"/>
        <v>#DIV/0!</v>
      </c>
      <c r="X612" s="270" t="e">
        <f t="shared" si="160"/>
        <v>#DIV/0!</v>
      </c>
      <c r="Y612" s="270" t="e">
        <f t="shared" si="168"/>
        <v>#DIV/0!</v>
      </c>
    </row>
    <row r="613" spans="1:25" ht="25.5" customHeight="1">
      <c r="A613" s="267">
        <v>504</v>
      </c>
      <c r="B613" s="212"/>
      <c r="C613" s="212"/>
      <c r="D613" s="268" t="e">
        <f>'2. Outdoor DSLAM'!H507</f>
        <v>#DIV/0!</v>
      </c>
      <c r="E613" s="268" t="e">
        <f>D613*'6. WEIGHT PER PRODUCT '!$C$11</f>
        <v>#DIV/0!</v>
      </c>
      <c r="F613" s="268" t="e">
        <f>D613*'6. WEIGHT PER PRODUCT '!$C$12</f>
        <v>#DIV/0!</v>
      </c>
      <c r="G613" s="268" t="e">
        <f>D613*'6. WEIGHT PER PRODUCT '!$C$13</f>
        <v>#DIV/0!</v>
      </c>
      <c r="H613" s="268" t="e">
        <f>D613*'6. WEIGHT PER PRODUCT '!$C$14</f>
        <v>#DIV/0!</v>
      </c>
      <c r="I613" s="268" t="e">
        <f>D613*'6. WEIGHT PER PRODUCT '!$C$15</f>
        <v>#DIV/0!</v>
      </c>
      <c r="J613" s="268" t="e">
        <f>D613*'6. WEIGHT PER PRODUCT '!$C$16</f>
        <v>#DIV/0!</v>
      </c>
      <c r="K613" s="268" t="e">
        <f>D613*'6. WEIGHT PER PRODUCT '!$C$17</f>
        <v>#DIV/0!</v>
      </c>
      <c r="L613" s="268" t="e">
        <f t="shared" si="161"/>
        <v>#DIV/0!</v>
      </c>
      <c r="M613" s="268" t="e">
        <f t="shared" si="162"/>
        <v>#DIV/0!</v>
      </c>
      <c r="N613" s="268" t="e">
        <f t="shared" si="163"/>
        <v>#DIV/0!</v>
      </c>
      <c r="O613" s="268" t="e">
        <f t="shared" si="164"/>
        <v>#DIV/0!</v>
      </c>
      <c r="P613" s="268" t="e">
        <f t="shared" si="155"/>
        <v>#DIV/0!</v>
      </c>
      <c r="Q613" s="268" t="e">
        <f t="shared" si="165"/>
        <v>#DIV/0!</v>
      </c>
      <c r="R613" s="268" t="e">
        <f t="shared" si="156"/>
        <v>#DIV/0!</v>
      </c>
      <c r="S613" s="268" t="e">
        <f t="shared" si="166"/>
        <v>#DIV/0!</v>
      </c>
      <c r="T613" s="268" t="e">
        <f t="shared" si="157"/>
        <v>#DIV/0!</v>
      </c>
      <c r="U613" s="268" t="e">
        <f t="shared" si="167"/>
        <v>#DIV/0!</v>
      </c>
      <c r="V613" s="269" t="e">
        <f t="shared" si="158"/>
        <v>#DIV/0!</v>
      </c>
      <c r="W613" s="270" t="e">
        <f t="shared" si="159"/>
        <v>#DIV/0!</v>
      </c>
      <c r="X613" s="270" t="e">
        <f t="shared" si="160"/>
        <v>#DIV/0!</v>
      </c>
      <c r="Y613" s="270" t="e">
        <f t="shared" si="168"/>
        <v>#DIV/0!</v>
      </c>
    </row>
    <row r="614" spans="1:25" ht="25.5" customHeight="1">
      <c r="A614" s="267">
        <v>505</v>
      </c>
      <c r="B614" s="212"/>
      <c r="C614" s="212"/>
      <c r="D614" s="268" t="e">
        <f>'2. Outdoor DSLAM'!H508</f>
        <v>#DIV/0!</v>
      </c>
      <c r="E614" s="268" t="e">
        <f>D614*'6. WEIGHT PER PRODUCT '!$C$11</f>
        <v>#DIV/0!</v>
      </c>
      <c r="F614" s="268" t="e">
        <f>D614*'6. WEIGHT PER PRODUCT '!$C$12</f>
        <v>#DIV/0!</v>
      </c>
      <c r="G614" s="268" t="e">
        <f>D614*'6. WEIGHT PER PRODUCT '!$C$13</f>
        <v>#DIV/0!</v>
      </c>
      <c r="H614" s="268" t="e">
        <f>D614*'6. WEIGHT PER PRODUCT '!$C$14</f>
        <v>#DIV/0!</v>
      </c>
      <c r="I614" s="268" t="e">
        <f>D614*'6. WEIGHT PER PRODUCT '!$C$15</f>
        <v>#DIV/0!</v>
      </c>
      <c r="J614" s="268" t="e">
        <f>D614*'6. WEIGHT PER PRODUCT '!$C$16</f>
        <v>#DIV/0!</v>
      </c>
      <c r="K614" s="268" t="e">
        <f>D614*'6. WEIGHT PER PRODUCT '!$C$17</f>
        <v>#DIV/0!</v>
      </c>
      <c r="L614" s="268" t="e">
        <f t="shared" si="161"/>
        <v>#DIV/0!</v>
      </c>
      <c r="M614" s="268" t="e">
        <f t="shared" si="162"/>
        <v>#DIV/0!</v>
      </c>
      <c r="N614" s="268" t="e">
        <f t="shared" si="163"/>
        <v>#DIV/0!</v>
      </c>
      <c r="O614" s="268" t="e">
        <f t="shared" si="164"/>
        <v>#DIV/0!</v>
      </c>
      <c r="P614" s="268" t="e">
        <f t="shared" si="155"/>
        <v>#DIV/0!</v>
      </c>
      <c r="Q614" s="268" t="e">
        <f t="shared" si="165"/>
        <v>#DIV/0!</v>
      </c>
      <c r="R614" s="268" t="e">
        <f t="shared" si="156"/>
        <v>#DIV/0!</v>
      </c>
      <c r="S614" s="268" t="e">
        <f t="shared" si="166"/>
        <v>#DIV/0!</v>
      </c>
      <c r="T614" s="268" t="e">
        <f t="shared" si="157"/>
        <v>#DIV/0!</v>
      </c>
      <c r="U614" s="268" t="e">
        <f t="shared" si="167"/>
        <v>#DIV/0!</v>
      </c>
      <c r="V614" s="269" t="e">
        <f t="shared" si="158"/>
        <v>#DIV/0!</v>
      </c>
      <c r="W614" s="270" t="e">
        <f t="shared" si="159"/>
        <v>#DIV/0!</v>
      </c>
      <c r="X614" s="270" t="e">
        <f t="shared" si="160"/>
        <v>#DIV/0!</v>
      </c>
      <c r="Y614" s="270" t="e">
        <f t="shared" si="168"/>
        <v>#DIV/0!</v>
      </c>
    </row>
    <row r="615" spans="1:25" ht="25.5" customHeight="1">
      <c r="A615" s="267">
        <v>506</v>
      </c>
      <c r="B615" s="212"/>
      <c r="C615" s="212"/>
      <c r="D615" s="268" t="e">
        <f>'2. Outdoor DSLAM'!H509</f>
        <v>#DIV/0!</v>
      </c>
      <c r="E615" s="268" t="e">
        <f>D615*'6. WEIGHT PER PRODUCT '!$C$11</f>
        <v>#DIV/0!</v>
      </c>
      <c r="F615" s="268" t="e">
        <f>D615*'6. WEIGHT PER PRODUCT '!$C$12</f>
        <v>#DIV/0!</v>
      </c>
      <c r="G615" s="268" t="e">
        <f>D615*'6. WEIGHT PER PRODUCT '!$C$13</f>
        <v>#DIV/0!</v>
      </c>
      <c r="H615" s="268" t="e">
        <f>D615*'6. WEIGHT PER PRODUCT '!$C$14</f>
        <v>#DIV/0!</v>
      </c>
      <c r="I615" s="268" t="e">
        <f>D615*'6. WEIGHT PER PRODUCT '!$C$15</f>
        <v>#DIV/0!</v>
      </c>
      <c r="J615" s="268" t="e">
        <f>D615*'6. WEIGHT PER PRODUCT '!$C$16</f>
        <v>#DIV/0!</v>
      </c>
      <c r="K615" s="268" t="e">
        <f>D615*'6. WEIGHT PER PRODUCT '!$C$17</f>
        <v>#DIV/0!</v>
      </c>
      <c r="L615" s="268" t="e">
        <f t="shared" si="161"/>
        <v>#DIV/0!</v>
      </c>
      <c r="M615" s="268" t="e">
        <f t="shared" si="162"/>
        <v>#DIV/0!</v>
      </c>
      <c r="N615" s="268" t="e">
        <f t="shared" si="163"/>
        <v>#DIV/0!</v>
      </c>
      <c r="O615" s="268" t="e">
        <f t="shared" si="164"/>
        <v>#DIV/0!</v>
      </c>
      <c r="P615" s="268" t="e">
        <f t="shared" si="155"/>
        <v>#DIV/0!</v>
      </c>
      <c r="Q615" s="268" t="e">
        <f t="shared" si="165"/>
        <v>#DIV/0!</v>
      </c>
      <c r="R615" s="268" t="e">
        <f t="shared" si="156"/>
        <v>#DIV/0!</v>
      </c>
      <c r="S615" s="268" t="e">
        <f t="shared" si="166"/>
        <v>#DIV/0!</v>
      </c>
      <c r="T615" s="268" t="e">
        <f t="shared" si="157"/>
        <v>#DIV/0!</v>
      </c>
      <c r="U615" s="268" t="e">
        <f t="shared" si="167"/>
        <v>#DIV/0!</v>
      </c>
      <c r="V615" s="269" t="e">
        <f t="shared" si="158"/>
        <v>#DIV/0!</v>
      </c>
      <c r="W615" s="270" t="e">
        <f t="shared" si="159"/>
        <v>#DIV/0!</v>
      </c>
      <c r="X615" s="270" t="e">
        <f t="shared" si="160"/>
        <v>#DIV/0!</v>
      </c>
      <c r="Y615" s="270" t="e">
        <f t="shared" si="168"/>
        <v>#DIV/0!</v>
      </c>
    </row>
    <row r="616" spans="1:25" ht="25.5" customHeight="1">
      <c r="A616" s="267">
        <v>507</v>
      </c>
      <c r="B616" s="212"/>
      <c r="C616" s="212"/>
      <c r="D616" s="268" t="e">
        <f>'2. Outdoor DSLAM'!H510</f>
        <v>#DIV/0!</v>
      </c>
      <c r="E616" s="268" t="e">
        <f>D616*'6. WEIGHT PER PRODUCT '!$C$11</f>
        <v>#DIV/0!</v>
      </c>
      <c r="F616" s="268" t="e">
        <f>D616*'6. WEIGHT PER PRODUCT '!$C$12</f>
        <v>#DIV/0!</v>
      </c>
      <c r="G616" s="268" t="e">
        <f>D616*'6. WEIGHT PER PRODUCT '!$C$13</f>
        <v>#DIV/0!</v>
      </c>
      <c r="H616" s="268" t="e">
        <f>D616*'6. WEIGHT PER PRODUCT '!$C$14</f>
        <v>#DIV/0!</v>
      </c>
      <c r="I616" s="268" t="e">
        <f>D616*'6. WEIGHT PER PRODUCT '!$C$15</f>
        <v>#DIV/0!</v>
      </c>
      <c r="J616" s="268" t="e">
        <f>D616*'6. WEIGHT PER PRODUCT '!$C$16</f>
        <v>#DIV/0!</v>
      </c>
      <c r="K616" s="268" t="e">
        <f>D616*'6. WEIGHT PER PRODUCT '!$C$17</f>
        <v>#DIV/0!</v>
      </c>
      <c r="L616" s="268" t="e">
        <f t="shared" si="161"/>
        <v>#DIV/0!</v>
      </c>
      <c r="M616" s="268" t="e">
        <f t="shared" si="162"/>
        <v>#DIV/0!</v>
      </c>
      <c r="N616" s="268" t="e">
        <f t="shared" si="163"/>
        <v>#DIV/0!</v>
      </c>
      <c r="O616" s="268" t="e">
        <f t="shared" si="164"/>
        <v>#DIV/0!</v>
      </c>
      <c r="P616" s="268" t="e">
        <f t="shared" si="155"/>
        <v>#DIV/0!</v>
      </c>
      <c r="Q616" s="268" t="e">
        <f t="shared" si="165"/>
        <v>#DIV/0!</v>
      </c>
      <c r="R616" s="268" t="e">
        <f t="shared" si="156"/>
        <v>#DIV/0!</v>
      </c>
      <c r="S616" s="268" t="e">
        <f t="shared" si="166"/>
        <v>#DIV/0!</v>
      </c>
      <c r="T616" s="268" t="e">
        <f t="shared" si="157"/>
        <v>#DIV/0!</v>
      </c>
      <c r="U616" s="268" t="e">
        <f t="shared" si="167"/>
        <v>#DIV/0!</v>
      </c>
      <c r="V616" s="269" t="e">
        <f t="shared" si="158"/>
        <v>#DIV/0!</v>
      </c>
      <c r="W616" s="270" t="e">
        <f t="shared" si="159"/>
        <v>#DIV/0!</v>
      </c>
      <c r="X616" s="270" t="e">
        <f t="shared" si="160"/>
        <v>#DIV/0!</v>
      </c>
      <c r="Y616" s="270" t="e">
        <f t="shared" si="168"/>
        <v>#DIV/0!</v>
      </c>
    </row>
    <row r="617" spans="1:25" ht="25.5" customHeight="1">
      <c r="A617" s="267">
        <v>508</v>
      </c>
      <c r="B617" s="212"/>
      <c r="C617" s="212"/>
      <c r="D617" s="268" t="e">
        <f>'2. Outdoor DSLAM'!H511</f>
        <v>#DIV/0!</v>
      </c>
      <c r="E617" s="268" t="e">
        <f>D617*'6. WEIGHT PER PRODUCT '!$C$11</f>
        <v>#DIV/0!</v>
      </c>
      <c r="F617" s="268" t="e">
        <f>D617*'6. WEIGHT PER PRODUCT '!$C$12</f>
        <v>#DIV/0!</v>
      </c>
      <c r="G617" s="268" t="e">
        <f>D617*'6. WEIGHT PER PRODUCT '!$C$13</f>
        <v>#DIV/0!</v>
      </c>
      <c r="H617" s="268" t="e">
        <f>D617*'6. WEIGHT PER PRODUCT '!$C$14</f>
        <v>#DIV/0!</v>
      </c>
      <c r="I617" s="268" t="e">
        <f>D617*'6. WEIGHT PER PRODUCT '!$C$15</f>
        <v>#DIV/0!</v>
      </c>
      <c r="J617" s="268" t="e">
        <f>D617*'6. WEIGHT PER PRODUCT '!$C$16</f>
        <v>#DIV/0!</v>
      </c>
      <c r="K617" s="268" t="e">
        <f>D617*'6. WEIGHT PER PRODUCT '!$C$17</f>
        <v>#DIV/0!</v>
      </c>
      <c r="L617" s="268" t="e">
        <f t="shared" si="161"/>
        <v>#DIV/0!</v>
      </c>
      <c r="M617" s="268" t="e">
        <f t="shared" si="162"/>
        <v>#DIV/0!</v>
      </c>
      <c r="N617" s="268" t="e">
        <f t="shared" si="163"/>
        <v>#DIV/0!</v>
      </c>
      <c r="O617" s="268" t="e">
        <f t="shared" si="164"/>
        <v>#DIV/0!</v>
      </c>
      <c r="P617" s="268" t="e">
        <f t="shared" si="155"/>
        <v>#DIV/0!</v>
      </c>
      <c r="Q617" s="268" t="e">
        <f t="shared" si="165"/>
        <v>#DIV/0!</v>
      </c>
      <c r="R617" s="268" t="e">
        <f t="shared" si="156"/>
        <v>#DIV/0!</v>
      </c>
      <c r="S617" s="268" t="e">
        <f t="shared" si="166"/>
        <v>#DIV/0!</v>
      </c>
      <c r="T617" s="268" t="e">
        <f t="shared" si="157"/>
        <v>#DIV/0!</v>
      </c>
      <c r="U617" s="268" t="e">
        <f t="shared" si="167"/>
        <v>#DIV/0!</v>
      </c>
      <c r="V617" s="269" t="e">
        <f t="shared" si="158"/>
        <v>#DIV/0!</v>
      </c>
      <c r="W617" s="270" t="e">
        <f t="shared" si="159"/>
        <v>#DIV/0!</v>
      </c>
      <c r="X617" s="270" t="e">
        <f t="shared" si="160"/>
        <v>#DIV/0!</v>
      </c>
      <c r="Y617" s="270" t="e">
        <f t="shared" si="168"/>
        <v>#DIV/0!</v>
      </c>
    </row>
    <row r="618" spans="1:25" ht="25.5" customHeight="1">
      <c r="A618" s="267">
        <v>509</v>
      </c>
      <c r="B618" s="212"/>
      <c r="C618" s="212"/>
      <c r="D618" s="268" t="e">
        <f>'2. Outdoor DSLAM'!H512</f>
        <v>#DIV/0!</v>
      </c>
      <c r="E618" s="268" t="e">
        <f>D618*'6. WEIGHT PER PRODUCT '!$C$11</f>
        <v>#DIV/0!</v>
      </c>
      <c r="F618" s="268" t="e">
        <f>D618*'6. WEIGHT PER PRODUCT '!$C$12</f>
        <v>#DIV/0!</v>
      </c>
      <c r="G618" s="268" t="e">
        <f>D618*'6. WEIGHT PER PRODUCT '!$C$13</f>
        <v>#DIV/0!</v>
      </c>
      <c r="H618" s="268" t="e">
        <f>D618*'6. WEIGHT PER PRODUCT '!$C$14</f>
        <v>#DIV/0!</v>
      </c>
      <c r="I618" s="268" t="e">
        <f>D618*'6. WEIGHT PER PRODUCT '!$C$15</f>
        <v>#DIV/0!</v>
      </c>
      <c r="J618" s="268" t="e">
        <f>D618*'6. WEIGHT PER PRODUCT '!$C$16</f>
        <v>#DIV/0!</v>
      </c>
      <c r="K618" s="268" t="e">
        <f>D618*'6. WEIGHT PER PRODUCT '!$C$17</f>
        <v>#DIV/0!</v>
      </c>
      <c r="L618" s="268" t="e">
        <f t="shared" si="161"/>
        <v>#DIV/0!</v>
      </c>
      <c r="M618" s="268" t="e">
        <f t="shared" si="162"/>
        <v>#DIV/0!</v>
      </c>
      <c r="N618" s="268" t="e">
        <f t="shared" si="163"/>
        <v>#DIV/0!</v>
      </c>
      <c r="O618" s="268" t="e">
        <f t="shared" si="164"/>
        <v>#DIV/0!</v>
      </c>
      <c r="P618" s="268" t="e">
        <f t="shared" si="155"/>
        <v>#DIV/0!</v>
      </c>
      <c r="Q618" s="268" t="e">
        <f t="shared" si="165"/>
        <v>#DIV/0!</v>
      </c>
      <c r="R618" s="268" t="e">
        <f t="shared" si="156"/>
        <v>#DIV/0!</v>
      </c>
      <c r="S618" s="268" t="e">
        <f t="shared" si="166"/>
        <v>#DIV/0!</v>
      </c>
      <c r="T618" s="268" t="e">
        <f t="shared" si="157"/>
        <v>#DIV/0!</v>
      </c>
      <c r="U618" s="268" t="e">
        <f t="shared" si="167"/>
        <v>#DIV/0!</v>
      </c>
      <c r="V618" s="269" t="e">
        <f t="shared" si="158"/>
        <v>#DIV/0!</v>
      </c>
      <c r="W618" s="270" t="e">
        <f t="shared" si="159"/>
        <v>#DIV/0!</v>
      </c>
      <c r="X618" s="270" t="e">
        <f t="shared" si="160"/>
        <v>#DIV/0!</v>
      </c>
      <c r="Y618" s="270" t="e">
        <f t="shared" si="168"/>
        <v>#DIV/0!</v>
      </c>
    </row>
    <row r="619" spans="1:25" ht="25.5" customHeight="1">
      <c r="A619" s="267">
        <v>510</v>
      </c>
      <c r="B619" s="212"/>
      <c r="C619" s="212"/>
      <c r="D619" s="268" t="e">
        <f>'2. Outdoor DSLAM'!H513</f>
        <v>#DIV/0!</v>
      </c>
      <c r="E619" s="268" t="e">
        <f>D619*'6. WEIGHT PER PRODUCT '!$C$11</f>
        <v>#DIV/0!</v>
      </c>
      <c r="F619" s="268" t="e">
        <f>D619*'6. WEIGHT PER PRODUCT '!$C$12</f>
        <v>#DIV/0!</v>
      </c>
      <c r="G619" s="268" t="e">
        <f>D619*'6. WEIGHT PER PRODUCT '!$C$13</f>
        <v>#DIV/0!</v>
      </c>
      <c r="H619" s="268" t="e">
        <f>D619*'6. WEIGHT PER PRODUCT '!$C$14</f>
        <v>#DIV/0!</v>
      </c>
      <c r="I619" s="268" t="e">
        <f>D619*'6. WEIGHT PER PRODUCT '!$C$15</f>
        <v>#DIV/0!</v>
      </c>
      <c r="J619" s="268" t="e">
        <f>D619*'6. WEIGHT PER PRODUCT '!$C$16</f>
        <v>#DIV/0!</v>
      </c>
      <c r="K619" s="268" t="e">
        <f>D619*'6. WEIGHT PER PRODUCT '!$C$17</f>
        <v>#DIV/0!</v>
      </c>
      <c r="L619" s="268" t="e">
        <f t="shared" si="161"/>
        <v>#DIV/0!</v>
      </c>
      <c r="M619" s="268" t="e">
        <f t="shared" si="162"/>
        <v>#DIV/0!</v>
      </c>
      <c r="N619" s="268" t="e">
        <f t="shared" si="163"/>
        <v>#DIV/0!</v>
      </c>
      <c r="O619" s="268" t="e">
        <f t="shared" si="164"/>
        <v>#DIV/0!</v>
      </c>
      <c r="P619" s="268" t="e">
        <f t="shared" si="155"/>
        <v>#DIV/0!</v>
      </c>
      <c r="Q619" s="268" t="e">
        <f t="shared" si="165"/>
        <v>#DIV/0!</v>
      </c>
      <c r="R619" s="268" t="e">
        <f t="shared" si="156"/>
        <v>#DIV/0!</v>
      </c>
      <c r="S619" s="268" t="e">
        <f t="shared" si="166"/>
        <v>#DIV/0!</v>
      </c>
      <c r="T619" s="268" t="e">
        <f t="shared" si="157"/>
        <v>#DIV/0!</v>
      </c>
      <c r="U619" s="268" t="e">
        <f t="shared" si="167"/>
        <v>#DIV/0!</v>
      </c>
      <c r="V619" s="269" t="e">
        <f t="shared" si="158"/>
        <v>#DIV/0!</v>
      </c>
      <c r="W619" s="270" t="e">
        <f t="shared" si="159"/>
        <v>#DIV/0!</v>
      </c>
      <c r="X619" s="270" t="e">
        <f t="shared" si="160"/>
        <v>#DIV/0!</v>
      </c>
      <c r="Y619" s="270" t="e">
        <f t="shared" si="168"/>
        <v>#DIV/0!</v>
      </c>
    </row>
    <row r="620" spans="1:25" ht="25.5" customHeight="1">
      <c r="A620" s="267">
        <v>511</v>
      </c>
      <c r="B620" s="212"/>
      <c r="C620" s="212"/>
      <c r="D620" s="268" t="e">
        <f>'2. Outdoor DSLAM'!H514</f>
        <v>#DIV/0!</v>
      </c>
      <c r="E620" s="268" t="e">
        <f>D620*'6. WEIGHT PER PRODUCT '!$C$11</f>
        <v>#DIV/0!</v>
      </c>
      <c r="F620" s="268" t="e">
        <f>D620*'6. WEIGHT PER PRODUCT '!$C$12</f>
        <v>#DIV/0!</v>
      </c>
      <c r="G620" s="268" t="e">
        <f>D620*'6. WEIGHT PER PRODUCT '!$C$13</f>
        <v>#DIV/0!</v>
      </c>
      <c r="H620" s="268" t="e">
        <f>D620*'6. WEIGHT PER PRODUCT '!$C$14</f>
        <v>#DIV/0!</v>
      </c>
      <c r="I620" s="268" t="e">
        <f>D620*'6. WEIGHT PER PRODUCT '!$C$15</f>
        <v>#DIV/0!</v>
      </c>
      <c r="J620" s="268" t="e">
        <f>D620*'6. WEIGHT PER PRODUCT '!$C$16</f>
        <v>#DIV/0!</v>
      </c>
      <c r="K620" s="268" t="e">
        <f>D620*'6. WEIGHT PER PRODUCT '!$C$17</f>
        <v>#DIV/0!</v>
      </c>
      <c r="L620" s="268" t="e">
        <f t="shared" si="161"/>
        <v>#DIV/0!</v>
      </c>
      <c r="M620" s="268" t="e">
        <f t="shared" si="162"/>
        <v>#DIV/0!</v>
      </c>
      <c r="N620" s="268" t="e">
        <f t="shared" si="163"/>
        <v>#DIV/0!</v>
      </c>
      <c r="O620" s="268" t="e">
        <f t="shared" si="164"/>
        <v>#DIV/0!</v>
      </c>
      <c r="P620" s="268" t="e">
        <f t="shared" si="155"/>
        <v>#DIV/0!</v>
      </c>
      <c r="Q620" s="268" t="e">
        <f t="shared" si="165"/>
        <v>#DIV/0!</v>
      </c>
      <c r="R620" s="268" t="e">
        <f t="shared" si="156"/>
        <v>#DIV/0!</v>
      </c>
      <c r="S620" s="268" t="e">
        <f t="shared" si="166"/>
        <v>#DIV/0!</v>
      </c>
      <c r="T620" s="268" t="e">
        <f t="shared" si="157"/>
        <v>#DIV/0!</v>
      </c>
      <c r="U620" s="268" t="e">
        <f t="shared" si="167"/>
        <v>#DIV/0!</v>
      </c>
      <c r="V620" s="269" t="e">
        <f t="shared" si="158"/>
        <v>#DIV/0!</v>
      </c>
      <c r="W620" s="270" t="e">
        <f t="shared" si="159"/>
        <v>#DIV/0!</v>
      </c>
      <c r="X620" s="270" t="e">
        <f t="shared" si="160"/>
        <v>#DIV/0!</v>
      </c>
      <c r="Y620" s="270" t="e">
        <f t="shared" si="168"/>
        <v>#DIV/0!</v>
      </c>
    </row>
    <row r="621" spans="1:25" ht="25.5" customHeight="1">
      <c r="A621" s="267">
        <v>512</v>
      </c>
      <c r="B621" s="212"/>
      <c r="C621" s="212"/>
      <c r="D621" s="268" t="e">
        <f>'2. Outdoor DSLAM'!H515</f>
        <v>#DIV/0!</v>
      </c>
      <c r="E621" s="268" t="e">
        <f>D621*'6. WEIGHT PER PRODUCT '!$C$11</f>
        <v>#DIV/0!</v>
      </c>
      <c r="F621" s="268" t="e">
        <f>D621*'6. WEIGHT PER PRODUCT '!$C$12</f>
        <v>#DIV/0!</v>
      </c>
      <c r="G621" s="268" t="e">
        <f>D621*'6. WEIGHT PER PRODUCT '!$C$13</f>
        <v>#DIV/0!</v>
      </c>
      <c r="H621" s="268" t="e">
        <f>D621*'6. WEIGHT PER PRODUCT '!$C$14</f>
        <v>#DIV/0!</v>
      </c>
      <c r="I621" s="268" t="e">
        <f>D621*'6. WEIGHT PER PRODUCT '!$C$15</f>
        <v>#DIV/0!</v>
      </c>
      <c r="J621" s="268" t="e">
        <f>D621*'6. WEIGHT PER PRODUCT '!$C$16</f>
        <v>#DIV/0!</v>
      </c>
      <c r="K621" s="268" t="e">
        <f>D621*'6. WEIGHT PER PRODUCT '!$C$17</f>
        <v>#DIV/0!</v>
      </c>
      <c r="L621" s="268" t="e">
        <f t="shared" si="161"/>
        <v>#DIV/0!</v>
      </c>
      <c r="M621" s="268" t="e">
        <f t="shared" si="162"/>
        <v>#DIV/0!</v>
      </c>
      <c r="N621" s="268" t="e">
        <f t="shared" si="163"/>
        <v>#DIV/0!</v>
      </c>
      <c r="O621" s="268" t="e">
        <f t="shared" si="164"/>
        <v>#DIV/0!</v>
      </c>
      <c r="P621" s="268" t="e">
        <f t="shared" si="155"/>
        <v>#DIV/0!</v>
      </c>
      <c r="Q621" s="268" t="e">
        <f t="shared" si="165"/>
        <v>#DIV/0!</v>
      </c>
      <c r="R621" s="268" t="e">
        <f t="shared" si="156"/>
        <v>#DIV/0!</v>
      </c>
      <c r="S621" s="268" t="e">
        <f t="shared" si="166"/>
        <v>#DIV/0!</v>
      </c>
      <c r="T621" s="268" t="e">
        <f t="shared" si="157"/>
        <v>#DIV/0!</v>
      </c>
      <c r="U621" s="268" t="e">
        <f t="shared" si="167"/>
        <v>#DIV/0!</v>
      </c>
      <c r="V621" s="269" t="e">
        <f t="shared" si="158"/>
        <v>#DIV/0!</v>
      </c>
      <c r="W621" s="270" t="e">
        <f t="shared" si="159"/>
        <v>#DIV/0!</v>
      </c>
      <c r="X621" s="270" t="e">
        <f t="shared" si="160"/>
        <v>#DIV/0!</v>
      </c>
      <c r="Y621" s="270" t="e">
        <f t="shared" si="168"/>
        <v>#DIV/0!</v>
      </c>
    </row>
    <row r="622" spans="1:25" ht="25.5" customHeight="1">
      <c r="A622" s="267">
        <v>513</v>
      </c>
      <c r="B622" s="212"/>
      <c r="C622" s="212"/>
      <c r="D622" s="268" t="e">
        <f>'2. Outdoor DSLAM'!H516</f>
        <v>#DIV/0!</v>
      </c>
      <c r="E622" s="268" t="e">
        <f>D622*'6. WEIGHT PER PRODUCT '!$C$11</f>
        <v>#DIV/0!</v>
      </c>
      <c r="F622" s="268" t="e">
        <f>D622*'6. WEIGHT PER PRODUCT '!$C$12</f>
        <v>#DIV/0!</v>
      </c>
      <c r="G622" s="268" t="e">
        <f>D622*'6. WEIGHT PER PRODUCT '!$C$13</f>
        <v>#DIV/0!</v>
      </c>
      <c r="H622" s="268" t="e">
        <f>D622*'6. WEIGHT PER PRODUCT '!$C$14</f>
        <v>#DIV/0!</v>
      </c>
      <c r="I622" s="268" t="e">
        <f>D622*'6. WEIGHT PER PRODUCT '!$C$15</f>
        <v>#DIV/0!</v>
      </c>
      <c r="J622" s="268" t="e">
        <f>D622*'6. WEIGHT PER PRODUCT '!$C$16</f>
        <v>#DIV/0!</v>
      </c>
      <c r="K622" s="268" t="e">
        <f>D622*'6. WEIGHT PER PRODUCT '!$C$17</f>
        <v>#DIV/0!</v>
      </c>
      <c r="L622" s="268" t="e">
        <f t="shared" si="161"/>
        <v>#DIV/0!</v>
      </c>
      <c r="M622" s="268" t="e">
        <f t="shared" si="162"/>
        <v>#DIV/0!</v>
      </c>
      <c r="N622" s="268" t="e">
        <f t="shared" si="163"/>
        <v>#DIV/0!</v>
      </c>
      <c r="O622" s="268" t="e">
        <f t="shared" si="164"/>
        <v>#DIV/0!</v>
      </c>
      <c r="P622" s="268" t="e">
        <f aca="true" t="shared" si="169" ref="P622:P629">VLOOKUP(O622,$AA$4:$AB$13,2,1)</f>
        <v>#DIV/0!</v>
      </c>
      <c r="Q622" s="268" t="e">
        <f t="shared" si="165"/>
        <v>#DIV/0!</v>
      </c>
      <c r="R622" s="268" t="e">
        <f aca="true" t="shared" si="170" ref="R622:R629">IF(Q622&gt;0,VLOOKUP(Q622,$AA$4:$AB$13,2,1),0)</f>
        <v>#DIV/0!</v>
      </c>
      <c r="S622" s="268" t="e">
        <f t="shared" si="166"/>
        <v>#DIV/0!</v>
      </c>
      <c r="T622" s="268" t="e">
        <f aca="true" t="shared" si="171" ref="T622:T629">IF(S622&gt;0,VLOOKUP(S622,$AA$4:$AB$13,2,1),0)</f>
        <v>#DIV/0!</v>
      </c>
      <c r="U622" s="268" t="e">
        <f t="shared" si="167"/>
        <v>#DIV/0!</v>
      </c>
      <c r="V622" s="269" t="e">
        <f aca="true" t="shared" si="172" ref="V622:V629">VLOOKUP(P622,$AB$4:$AD$13,3,1)+VLOOKUP(P622,$AB$4:$AD$13,2,1)/$X$2</f>
        <v>#DIV/0!</v>
      </c>
      <c r="W622" s="270" t="e">
        <f aca="true" t="shared" si="173" ref="W622:W629">IF(R622=0,0,VLOOKUP(R622,$AB$4:$AD$13,3,1)+VLOOKUP(R622,$AB$4:$AD$13,2,1)/$X$2)</f>
        <v>#DIV/0!</v>
      </c>
      <c r="X622" s="270" t="e">
        <f aca="true" t="shared" si="174" ref="X622:X629">IF(T622=0,0,VLOOKUP(T622,$AB$4:$AD$13,3,1)+VLOOKUP(T622,$AB$4:$AD$13,2,1)/$X$2)</f>
        <v>#DIV/0!</v>
      </c>
      <c r="Y622" s="270" t="e">
        <f t="shared" si="168"/>
        <v>#DIV/0!</v>
      </c>
    </row>
    <row r="623" spans="1:25" ht="25.5" customHeight="1">
      <c r="A623" s="267">
        <v>514</v>
      </c>
      <c r="B623" s="212"/>
      <c r="C623" s="212"/>
      <c r="D623" s="268" t="e">
        <f>'2. Outdoor DSLAM'!H517</f>
        <v>#DIV/0!</v>
      </c>
      <c r="E623" s="268" t="e">
        <f>D623*'6. WEIGHT PER PRODUCT '!$C$11</f>
        <v>#DIV/0!</v>
      </c>
      <c r="F623" s="268" t="e">
        <f>D623*'6. WEIGHT PER PRODUCT '!$C$12</f>
        <v>#DIV/0!</v>
      </c>
      <c r="G623" s="268" t="e">
        <f>D623*'6. WEIGHT PER PRODUCT '!$C$13</f>
        <v>#DIV/0!</v>
      </c>
      <c r="H623" s="268" t="e">
        <f>D623*'6. WEIGHT PER PRODUCT '!$C$14</f>
        <v>#DIV/0!</v>
      </c>
      <c r="I623" s="268" t="e">
        <f>D623*'6. WEIGHT PER PRODUCT '!$C$15</f>
        <v>#DIV/0!</v>
      </c>
      <c r="J623" s="268" t="e">
        <f>D623*'6. WEIGHT PER PRODUCT '!$C$16</f>
        <v>#DIV/0!</v>
      </c>
      <c r="K623" s="268" t="e">
        <f>D623*'6. WEIGHT PER PRODUCT '!$C$17</f>
        <v>#DIV/0!</v>
      </c>
      <c r="L623" s="268" t="e">
        <f t="shared" si="161"/>
        <v>#DIV/0!</v>
      </c>
      <c r="M623" s="268" t="e">
        <f t="shared" si="162"/>
        <v>#DIV/0!</v>
      </c>
      <c r="N623" s="268" t="e">
        <f t="shared" si="163"/>
        <v>#DIV/0!</v>
      </c>
      <c r="O623" s="268" t="e">
        <f t="shared" si="164"/>
        <v>#DIV/0!</v>
      </c>
      <c r="P623" s="268" t="e">
        <f t="shared" si="169"/>
        <v>#DIV/0!</v>
      </c>
      <c r="Q623" s="268" t="e">
        <f t="shared" si="165"/>
        <v>#DIV/0!</v>
      </c>
      <c r="R623" s="268" t="e">
        <f t="shared" si="170"/>
        <v>#DIV/0!</v>
      </c>
      <c r="S623" s="268" t="e">
        <f t="shared" si="166"/>
        <v>#DIV/0!</v>
      </c>
      <c r="T623" s="268" t="e">
        <f t="shared" si="171"/>
        <v>#DIV/0!</v>
      </c>
      <c r="U623" s="268" t="e">
        <f t="shared" si="167"/>
        <v>#DIV/0!</v>
      </c>
      <c r="V623" s="269" t="e">
        <f t="shared" si="172"/>
        <v>#DIV/0!</v>
      </c>
      <c r="W623" s="270" t="e">
        <f t="shared" si="173"/>
        <v>#DIV/0!</v>
      </c>
      <c r="X623" s="270" t="e">
        <f t="shared" si="174"/>
        <v>#DIV/0!</v>
      </c>
      <c r="Y623" s="270" t="e">
        <f t="shared" si="168"/>
        <v>#DIV/0!</v>
      </c>
    </row>
    <row r="624" spans="1:25" ht="25.5" customHeight="1">
      <c r="A624" s="267">
        <v>515</v>
      </c>
      <c r="B624" s="212"/>
      <c r="C624" s="212"/>
      <c r="D624" s="268" t="e">
        <f>'2. Outdoor DSLAM'!H518</f>
        <v>#DIV/0!</v>
      </c>
      <c r="E624" s="268" t="e">
        <f>D624*'6. WEIGHT PER PRODUCT '!$C$11</f>
        <v>#DIV/0!</v>
      </c>
      <c r="F624" s="268" t="e">
        <f>D624*'6. WEIGHT PER PRODUCT '!$C$12</f>
        <v>#DIV/0!</v>
      </c>
      <c r="G624" s="268" t="e">
        <f>D624*'6. WEIGHT PER PRODUCT '!$C$13</f>
        <v>#DIV/0!</v>
      </c>
      <c r="H624" s="268" t="e">
        <f>D624*'6. WEIGHT PER PRODUCT '!$C$14</f>
        <v>#DIV/0!</v>
      </c>
      <c r="I624" s="268" t="e">
        <f>D624*'6. WEIGHT PER PRODUCT '!$C$15</f>
        <v>#DIV/0!</v>
      </c>
      <c r="J624" s="268" t="e">
        <f>D624*'6. WEIGHT PER PRODUCT '!$C$16</f>
        <v>#DIV/0!</v>
      </c>
      <c r="K624" s="268" t="e">
        <f>D624*'6. WEIGHT PER PRODUCT '!$C$17</f>
        <v>#DIV/0!</v>
      </c>
      <c r="L624" s="268" t="e">
        <f t="shared" si="161"/>
        <v>#DIV/0!</v>
      </c>
      <c r="M624" s="268" t="e">
        <f t="shared" si="162"/>
        <v>#DIV/0!</v>
      </c>
      <c r="N624" s="268" t="e">
        <f t="shared" si="163"/>
        <v>#DIV/0!</v>
      </c>
      <c r="O624" s="268" t="e">
        <f t="shared" si="164"/>
        <v>#DIV/0!</v>
      </c>
      <c r="P624" s="268" t="e">
        <f t="shared" si="169"/>
        <v>#DIV/0!</v>
      </c>
      <c r="Q624" s="268" t="e">
        <f t="shared" si="165"/>
        <v>#DIV/0!</v>
      </c>
      <c r="R624" s="268" t="e">
        <f t="shared" si="170"/>
        <v>#DIV/0!</v>
      </c>
      <c r="S624" s="268" t="e">
        <f t="shared" si="166"/>
        <v>#DIV/0!</v>
      </c>
      <c r="T624" s="268" t="e">
        <f t="shared" si="171"/>
        <v>#DIV/0!</v>
      </c>
      <c r="U624" s="268" t="e">
        <f t="shared" si="167"/>
        <v>#DIV/0!</v>
      </c>
      <c r="V624" s="269" t="e">
        <f t="shared" si="172"/>
        <v>#DIV/0!</v>
      </c>
      <c r="W624" s="270" t="e">
        <f t="shared" si="173"/>
        <v>#DIV/0!</v>
      </c>
      <c r="X624" s="270" t="e">
        <f t="shared" si="174"/>
        <v>#DIV/0!</v>
      </c>
      <c r="Y624" s="270" t="e">
        <f t="shared" si="168"/>
        <v>#DIV/0!</v>
      </c>
    </row>
    <row r="625" spans="1:25" ht="25.5" customHeight="1">
      <c r="A625" s="267">
        <v>516</v>
      </c>
      <c r="B625" s="212"/>
      <c r="C625" s="212"/>
      <c r="D625" s="268" t="e">
        <f>'2. Outdoor DSLAM'!H519</f>
        <v>#DIV/0!</v>
      </c>
      <c r="E625" s="268" t="e">
        <f>D625*'6. WEIGHT PER PRODUCT '!$C$11</f>
        <v>#DIV/0!</v>
      </c>
      <c r="F625" s="268" t="e">
        <f>D625*'6. WEIGHT PER PRODUCT '!$C$12</f>
        <v>#DIV/0!</v>
      </c>
      <c r="G625" s="268" t="e">
        <f>D625*'6. WEIGHT PER PRODUCT '!$C$13</f>
        <v>#DIV/0!</v>
      </c>
      <c r="H625" s="268" t="e">
        <f>D625*'6. WEIGHT PER PRODUCT '!$C$14</f>
        <v>#DIV/0!</v>
      </c>
      <c r="I625" s="268" t="e">
        <f>D625*'6. WEIGHT PER PRODUCT '!$C$15</f>
        <v>#DIV/0!</v>
      </c>
      <c r="J625" s="268" t="e">
        <f>D625*'6. WEIGHT PER PRODUCT '!$C$16</f>
        <v>#DIV/0!</v>
      </c>
      <c r="K625" s="268" t="e">
        <f>D625*'6. WEIGHT PER PRODUCT '!$C$17</f>
        <v>#DIV/0!</v>
      </c>
      <c r="L625" s="268" t="e">
        <f t="shared" si="161"/>
        <v>#DIV/0!</v>
      </c>
      <c r="M625" s="268" t="e">
        <f t="shared" si="162"/>
        <v>#DIV/0!</v>
      </c>
      <c r="N625" s="268" t="e">
        <f t="shared" si="163"/>
        <v>#DIV/0!</v>
      </c>
      <c r="O625" s="268" t="e">
        <f t="shared" si="164"/>
        <v>#DIV/0!</v>
      </c>
      <c r="P625" s="268" t="e">
        <f t="shared" si="169"/>
        <v>#DIV/0!</v>
      </c>
      <c r="Q625" s="268" t="e">
        <f t="shared" si="165"/>
        <v>#DIV/0!</v>
      </c>
      <c r="R625" s="268" t="e">
        <f t="shared" si="170"/>
        <v>#DIV/0!</v>
      </c>
      <c r="S625" s="268" t="e">
        <f t="shared" si="166"/>
        <v>#DIV/0!</v>
      </c>
      <c r="T625" s="268" t="e">
        <f t="shared" si="171"/>
        <v>#DIV/0!</v>
      </c>
      <c r="U625" s="268" t="e">
        <f t="shared" si="167"/>
        <v>#DIV/0!</v>
      </c>
      <c r="V625" s="269" t="e">
        <f t="shared" si="172"/>
        <v>#DIV/0!</v>
      </c>
      <c r="W625" s="270" t="e">
        <f t="shared" si="173"/>
        <v>#DIV/0!</v>
      </c>
      <c r="X625" s="270" t="e">
        <f t="shared" si="174"/>
        <v>#DIV/0!</v>
      </c>
      <c r="Y625" s="270" t="e">
        <f t="shared" si="168"/>
        <v>#DIV/0!</v>
      </c>
    </row>
    <row r="626" spans="1:25" ht="25.5" customHeight="1">
      <c r="A626" s="267">
        <v>517</v>
      </c>
      <c r="B626" s="212"/>
      <c r="C626" s="212"/>
      <c r="D626" s="268" t="e">
        <f>'2. Outdoor DSLAM'!H520</f>
        <v>#DIV/0!</v>
      </c>
      <c r="E626" s="268" t="e">
        <f>D626*'6. WEIGHT PER PRODUCT '!$C$11</f>
        <v>#DIV/0!</v>
      </c>
      <c r="F626" s="268" t="e">
        <f>D626*'6. WEIGHT PER PRODUCT '!$C$12</f>
        <v>#DIV/0!</v>
      </c>
      <c r="G626" s="268" t="e">
        <f>D626*'6. WEIGHT PER PRODUCT '!$C$13</f>
        <v>#DIV/0!</v>
      </c>
      <c r="H626" s="268" t="e">
        <f>D626*'6. WEIGHT PER PRODUCT '!$C$14</f>
        <v>#DIV/0!</v>
      </c>
      <c r="I626" s="268" t="e">
        <f>D626*'6. WEIGHT PER PRODUCT '!$C$15</f>
        <v>#DIV/0!</v>
      </c>
      <c r="J626" s="268" t="e">
        <f>D626*'6. WEIGHT PER PRODUCT '!$C$16</f>
        <v>#DIV/0!</v>
      </c>
      <c r="K626" s="268" t="e">
        <f>D626*'6. WEIGHT PER PRODUCT '!$C$17</f>
        <v>#DIV/0!</v>
      </c>
      <c r="L626" s="268" t="e">
        <f t="shared" si="161"/>
        <v>#DIV/0!</v>
      </c>
      <c r="M626" s="268" t="e">
        <f t="shared" si="162"/>
        <v>#DIV/0!</v>
      </c>
      <c r="N626" s="268" t="e">
        <f t="shared" si="163"/>
        <v>#DIV/0!</v>
      </c>
      <c r="O626" s="268" t="e">
        <f t="shared" si="164"/>
        <v>#DIV/0!</v>
      </c>
      <c r="P626" s="268" t="e">
        <f t="shared" si="169"/>
        <v>#DIV/0!</v>
      </c>
      <c r="Q626" s="268" t="e">
        <f t="shared" si="165"/>
        <v>#DIV/0!</v>
      </c>
      <c r="R626" s="268" t="e">
        <f t="shared" si="170"/>
        <v>#DIV/0!</v>
      </c>
      <c r="S626" s="268" t="e">
        <f t="shared" si="166"/>
        <v>#DIV/0!</v>
      </c>
      <c r="T626" s="268" t="e">
        <f t="shared" si="171"/>
        <v>#DIV/0!</v>
      </c>
      <c r="U626" s="268" t="e">
        <f t="shared" si="167"/>
        <v>#DIV/0!</v>
      </c>
      <c r="V626" s="269" t="e">
        <f t="shared" si="172"/>
        <v>#DIV/0!</v>
      </c>
      <c r="W626" s="270" t="e">
        <f t="shared" si="173"/>
        <v>#DIV/0!</v>
      </c>
      <c r="X626" s="270" t="e">
        <f t="shared" si="174"/>
        <v>#DIV/0!</v>
      </c>
      <c r="Y626" s="270" t="e">
        <f t="shared" si="168"/>
        <v>#DIV/0!</v>
      </c>
    </row>
    <row r="627" spans="1:25" ht="25.5" customHeight="1">
      <c r="A627" s="267">
        <v>518</v>
      </c>
      <c r="B627" s="212"/>
      <c r="C627" s="212"/>
      <c r="D627" s="268" t="e">
        <f>'2. Outdoor DSLAM'!H521</f>
        <v>#DIV/0!</v>
      </c>
      <c r="E627" s="268" t="e">
        <f>D627*'6. WEIGHT PER PRODUCT '!$C$11</f>
        <v>#DIV/0!</v>
      </c>
      <c r="F627" s="268" t="e">
        <f>D627*'6. WEIGHT PER PRODUCT '!$C$12</f>
        <v>#DIV/0!</v>
      </c>
      <c r="G627" s="268" t="e">
        <f>D627*'6. WEIGHT PER PRODUCT '!$C$13</f>
        <v>#DIV/0!</v>
      </c>
      <c r="H627" s="268" t="e">
        <f>D627*'6. WEIGHT PER PRODUCT '!$C$14</f>
        <v>#DIV/0!</v>
      </c>
      <c r="I627" s="268" t="e">
        <f>D627*'6. WEIGHT PER PRODUCT '!$C$15</f>
        <v>#DIV/0!</v>
      </c>
      <c r="J627" s="268" t="e">
        <f>D627*'6. WEIGHT PER PRODUCT '!$C$16</f>
        <v>#DIV/0!</v>
      </c>
      <c r="K627" s="268" t="e">
        <f>D627*'6. WEIGHT PER PRODUCT '!$C$17</f>
        <v>#DIV/0!</v>
      </c>
      <c r="L627" s="268" t="e">
        <f t="shared" si="161"/>
        <v>#DIV/0!</v>
      </c>
      <c r="M627" s="268" t="e">
        <f t="shared" si="162"/>
        <v>#DIV/0!</v>
      </c>
      <c r="N627" s="268" t="e">
        <f t="shared" si="163"/>
        <v>#DIV/0!</v>
      </c>
      <c r="O627" s="268" t="e">
        <f t="shared" si="164"/>
        <v>#DIV/0!</v>
      </c>
      <c r="P627" s="268" t="e">
        <f t="shared" si="169"/>
        <v>#DIV/0!</v>
      </c>
      <c r="Q627" s="268" t="e">
        <f t="shared" si="165"/>
        <v>#DIV/0!</v>
      </c>
      <c r="R627" s="268" t="e">
        <f t="shared" si="170"/>
        <v>#DIV/0!</v>
      </c>
      <c r="S627" s="268" t="e">
        <f t="shared" si="166"/>
        <v>#DIV/0!</v>
      </c>
      <c r="T627" s="268" t="e">
        <f t="shared" si="171"/>
        <v>#DIV/0!</v>
      </c>
      <c r="U627" s="268" t="e">
        <f t="shared" si="167"/>
        <v>#DIV/0!</v>
      </c>
      <c r="V627" s="269" t="e">
        <f t="shared" si="172"/>
        <v>#DIV/0!</v>
      </c>
      <c r="W627" s="270" t="e">
        <f t="shared" si="173"/>
        <v>#DIV/0!</v>
      </c>
      <c r="X627" s="270" t="e">
        <f t="shared" si="174"/>
        <v>#DIV/0!</v>
      </c>
      <c r="Y627" s="270" t="e">
        <f t="shared" si="168"/>
        <v>#DIV/0!</v>
      </c>
    </row>
    <row r="628" spans="1:25" ht="25.5" customHeight="1">
      <c r="A628" s="267">
        <v>519</v>
      </c>
      <c r="B628" s="212"/>
      <c r="C628" s="212"/>
      <c r="D628" s="268" t="e">
        <f>'2. Outdoor DSLAM'!H522</f>
        <v>#DIV/0!</v>
      </c>
      <c r="E628" s="268" t="e">
        <f>D628*'6. WEIGHT PER PRODUCT '!$C$11</f>
        <v>#DIV/0!</v>
      </c>
      <c r="F628" s="268" t="e">
        <f>D628*'6. WEIGHT PER PRODUCT '!$C$12</f>
        <v>#DIV/0!</v>
      </c>
      <c r="G628" s="268" t="e">
        <f>D628*'6. WEIGHT PER PRODUCT '!$C$13</f>
        <v>#DIV/0!</v>
      </c>
      <c r="H628" s="268" t="e">
        <f>D628*'6. WEIGHT PER PRODUCT '!$C$14</f>
        <v>#DIV/0!</v>
      </c>
      <c r="I628" s="268" t="e">
        <f>D628*'6. WEIGHT PER PRODUCT '!$C$15</f>
        <v>#DIV/0!</v>
      </c>
      <c r="J628" s="268" t="e">
        <f>D628*'6. WEIGHT PER PRODUCT '!$C$16</f>
        <v>#DIV/0!</v>
      </c>
      <c r="K628" s="268" t="e">
        <f>D628*'6. WEIGHT PER PRODUCT '!$C$17</f>
        <v>#DIV/0!</v>
      </c>
      <c r="L628" s="268" t="e">
        <f t="shared" si="161"/>
        <v>#DIV/0!</v>
      </c>
      <c r="M628" s="268" t="e">
        <f t="shared" si="162"/>
        <v>#DIV/0!</v>
      </c>
      <c r="N628" s="268" t="e">
        <f t="shared" si="163"/>
        <v>#DIV/0!</v>
      </c>
      <c r="O628" s="268" t="e">
        <f t="shared" si="164"/>
        <v>#DIV/0!</v>
      </c>
      <c r="P628" s="268" t="e">
        <f t="shared" si="169"/>
        <v>#DIV/0!</v>
      </c>
      <c r="Q628" s="268" t="e">
        <f t="shared" si="165"/>
        <v>#DIV/0!</v>
      </c>
      <c r="R628" s="268" t="e">
        <f t="shared" si="170"/>
        <v>#DIV/0!</v>
      </c>
      <c r="S628" s="268" t="e">
        <f t="shared" si="166"/>
        <v>#DIV/0!</v>
      </c>
      <c r="T628" s="268" t="e">
        <f t="shared" si="171"/>
        <v>#DIV/0!</v>
      </c>
      <c r="U628" s="268" t="e">
        <f t="shared" si="167"/>
        <v>#DIV/0!</v>
      </c>
      <c r="V628" s="269" t="e">
        <f t="shared" si="172"/>
        <v>#DIV/0!</v>
      </c>
      <c r="W628" s="270" t="e">
        <f t="shared" si="173"/>
        <v>#DIV/0!</v>
      </c>
      <c r="X628" s="270" t="e">
        <f t="shared" si="174"/>
        <v>#DIV/0!</v>
      </c>
      <c r="Y628" s="270" t="e">
        <f t="shared" si="168"/>
        <v>#DIV/0!</v>
      </c>
    </row>
    <row r="629" spans="1:25" ht="25.5" customHeight="1">
      <c r="A629" s="267">
        <v>520</v>
      </c>
      <c r="B629" s="212"/>
      <c r="C629" s="212"/>
      <c r="D629" s="268" t="e">
        <f>'2. Outdoor DSLAM'!H523</f>
        <v>#DIV/0!</v>
      </c>
      <c r="E629" s="268" t="e">
        <f>D629*'6. WEIGHT PER PRODUCT '!$C$11</f>
        <v>#DIV/0!</v>
      </c>
      <c r="F629" s="268" t="e">
        <f>D629*'6. WEIGHT PER PRODUCT '!$C$12</f>
        <v>#DIV/0!</v>
      </c>
      <c r="G629" s="268" t="e">
        <f>D629*'6. WEIGHT PER PRODUCT '!$C$13</f>
        <v>#DIV/0!</v>
      </c>
      <c r="H629" s="268" t="e">
        <f>D629*'6. WEIGHT PER PRODUCT '!$C$14</f>
        <v>#DIV/0!</v>
      </c>
      <c r="I629" s="268" t="e">
        <f>D629*'6. WEIGHT PER PRODUCT '!$C$15</f>
        <v>#DIV/0!</v>
      </c>
      <c r="J629" s="268" t="e">
        <f>D629*'6. WEIGHT PER PRODUCT '!$C$16</f>
        <v>#DIV/0!</v>
      </c>
      <c r="K629" s="268" t="e">
        <f>D629*'6. WEIGHT PER PRODUCT '!$C$17</f>
        <v>#DIV/0!</v>
      </c>
      <c r="L629" s="268" t="e">
        <f t="shared" si="161"/>
        <v>#DIV/0!</v>
      </c>
      <c r="M629" s="268" t="e">
        <f t="shared" si="162"/>
        <v>#DIV/0!</v>
      </c>
      <c r="N629" s="268" t="e">
        <f t="shared" si="163"/>
        <v>#DIV/0!</v>
      </c>
      <c r="O629" s="268" t="e">
        <f t="shared" si="164"/>
        <v>#DIV/0!</v>
      </c>
      <c r="P629" s="268" t="e">
        <f t="shared" si="169"/>
        <v>#DIV/0!</v>
      </c>
      <c r="Q629" s="268" t="e">
        <f t="shared" si="165"/>
        <v>#DIV/0!</v>
      </c>
      <c r="R629" s="268" t="e">
        <f t="shared" si="170"/>
        <v>#DIV/0!</v>
      </c>
      <c r="S629" s="268" t="e">
        <f t="shared" si="166"/>
        <v>#DIV/0!</v>
      </c>
      <c r="T629" s="268" t="e">
        <f t="shared" si="171"/>
        <v>#DIV/0!</v>
      </c>
      <c r="U629" s="268" t="e">
        <f t="shared" si="167"/>
        <v>#DIV/0!</v>
      </c>
      <c r="V629" s="269" t="e">
        <f t="shared" si="172"/>
        <v>#DIV/0!</v>
      </c>
      <c r="W629" s="270" t="e">
        <f t="shared" si="173"/>
        <v>#DIV/0!</v>
      </c>
      <c r="X629" s="270" t="e">
        <f t="shared" si="174"/>
        <v>#DIV/0!</v>
      </c>
      <c r="Y629" s="270" t="e">
        <f t="shared" si="168"/>
        <v>#DIV/0!</v>
      </c>
    </row>
    <row r="630" spans="1:29" ht="25.5" customHeight="1">
      <c r="A630" s="277"/>
      <c r="B630" s="278"/>
      <c r="C630" s="278"/>
      <c r="D630" s="279"/>
      <c r="E630" s="280"/>
      <c r="F630" s="280"/>
      <c r="G630" s="280"/>
      <c r="H630" s="280"/>
      <c r="I630" s="280"/>
      <c r="J630" s="280"/>
      <c r="K630" s="280"/>
      <c r="L630" s="280"/>
      <c r="M630" s="280"/>
      <c r="N630" s="280"/>
      <c r="O630" s="280"/>
      <c r="P630" s="280"/>
      <c r="Q630" s="280"/>
      <c r="R630" s="280"/>
      <c r="S630" s="280"/>
      <c r="T630" s="264" t="s">
        <v>245</v>
      </c>
      <c r="U630" s="264" t="e">
        <f>SUM(U110:U629)</f>
        <v>#DIV/0!</v>
      </c>
      <c r="V630" s="281"/>
      <c r="W630" s="282"/>
      <c r="X630" s="276" t="s">
        <v>245</v>
      </c>
      <c r="Y630" s="276" t="e">
        <f>SUM(Y110:Y629)</f>
        <v>#DIV/0!</v>
      </c>
      <c r="Z630" s="69"/>
      <c r="AA630" s="69"/>
      <c r="AB630" s="69"/>
      <c r="AC630" s="69"/>
    </row>
    <row r="631" spans="2:29" ht="56.25" customHeight="1">
      <c r="B631" s="62"/>
      <c r="C631" s="62"/>
      <c r="D631" s="69"/>
      <c r="E631" s="202"/>
      <c r="F631" s="202"/>
      <c r="G631" s="202"/>
      <c r="H631" s="202"/>
      <c r="I631" s="202"/>
      <c r="J631" s="202"/>
      <c r="K631" s="202"/>
      <c r="L631" s="202"/>
      <c r="M631" s="202"/>
      <c r="N631" s="202"/>
      <c r="O631" s="202"/>
      <c r="P631" s="202"/>
      <c r="Q631" s="202"/>
      <c r="R631" s="202"/>
      <c r="Z631" s="69"/>
      <c r="AA631" s="69"/>
      <c r="AB631" s="69"/>
      <c r="AC631" s="69"/>
    </row>
    <row r="632" spans="2:29" ht="25.5" customHeight="1">
      <c r="B632" s="62"/>
      <c r="C632" s="62"/>
      <c r="D632" s="69"/>
      <c r="E632" s="202"/>
      <c r="F632" s="202"/>
      <c r="G632" s="202"/>
      <c r="H632" s="202"/>
      <c r="I632" s="202"/>
      <c r="J632" s="202"/>
      <c r="K632" s="202"/>
      <c r="L632" s="202"/>
      <c r="M632" s="202"/>
      <c r="N632" s="202"/>
      <c r="O632" s="202"/>
      <c r="P632" s="202"/>
      <c r="Q632" s="202"/>
      <c r="R632" s="202"/>
      <c r="Z632" s="69"/>
      <c r="AA632" s="69"/>
      <c r="AB632" s="69"/>
      <c r="AC632" s="69"/>
    </row>
    <row r="633" spans="2:29" ht="25.5" customHeight="1">
      <c r="B633" s="62"/>
      <c r="C633" s="62"/>
      <c r="D633" s="69"/>
      <c r="E633" s="202"/>
      <c r="F633" s="202"/>
      <c r="G633" s="202"/>
      <c r="H633" s="202"/>
      <c r="I633" s="202"/>
      <c r="J633" s="202"/>
      <c r="K633" s="202"/>
      <c r="L633" s="202"/>
      <c r="M633" s="202"/>
      <c r="N633" s="202"/>
      <c r="O633" s="202"/>
      <c r="P633" s="202"/>
      <c r="Q633" s="202"/>
      <c r="R633" s="202"/>
      <c r="Z633" s="69"/>
      <c r="AA633" s="69"/>
      <c r="AB633" s="69"/>
      <c r="AC633" s="69"/>
    </row>
    <row r="634" spans="2:29" ht="12.75">
      <c r="B634" s="62"/>
      <c r="C634" s="62"/>
      <c r="D634" s="69"/>
      <c r="E634" s="202"/>
      <c r="F634" s="202"/>
      <c r="G634" s="202"/>
      <c r="H634" s="202"/>
      <c r="I634" s="202"/>
      <c r="J634" s="202"/>
      <c r="K634" s="202"/>
      <c r="L634" s="202"/>
      <c r="M634" s="202"/>
      <c r="N634" s="202"/>
      <c r="O634" s="202"/>
      <c r="P634" s="202"/>
      <c r="Q634" s="202"/>
      <c r="R634" s="202"/>
      <c r="Z634" s="69"/>
      <c r="AA634" s="69"/>
      <c r="AB634" s="69"/>
      <c r="AC634" s="69"/>
    </row>
    <row r="635" spans="2:29" ht="12.75">
      <c r="B635" s="62"/>
      <c r="C635" s="62"/>
      <c r="D635" s="69"/>
      <c r="E635" s="69"/>
      <c r="F635" s="69"/>
      <c r="G635" s="69"/>
      <c r="H635" s="69"/>
      <c r="I635" s="69"/>
      <c r="J635" s="69"/>
      <c r="K635" s="69"/>
      <c r="L635" s="69"/>
      <c r="M635" s="69"/>
      <c r="N635" s="69"/>
      <c r="O635" s="69"/>
      <c r="P635" s="69"/>
      <c r="Q635" s="69"/>
      <c r="R635" s="69"/>
      <c r="Z635" s="69"/>
      <c r="AA635" s="69"/>
      <c r="AB635" s="69"/>
      <c r="AC635" s="69"/>
    </row>
    <row r="636" spans="2:4" ht="12.75">
      <c r="B636" s="62"/>
      <c r="C636" s="62"/>
      <c r="D636" s="69"/>
    </row>
    <row r="637" spans="2:4" ht="12.75">
      <c r="B637" s="62"/>
      <c r="C637" s="62"/>
      <c r="D637" s="69"/>
    </row>
    <row r="638" spans="2:4" ht="12.75">
      <c r="B638" s="62"/>
      <c r="C638" s="62"/>
      <c r="D638" s="69"/>
    </row>
    <row r="639" spans="2:4" ht="12.75">
      <c r="B639" s="62"/>
      <c r="C639" s="62"/>
      <c r="D639" s="69"/>
    </row>
    <row r="640" spans="2:4" ht="12.75">
      <c r="B640" s="62"/>
      <c r="C640" s="62"/>
      <c r="D640" s="69"/>
    </row>
    <row r="641" spans="2:4" ht="12.75">
      <c r="B641" s="62"/>
      <c r="C641" s="62"/>
      <c r="D641" s="69"/>
    </row>
    <row r="642" spans="2:4" ht="12.75">
      <c r="B642" s="62"/>
      <c r="C642" s="62"/>
      <c r="D642" s="69"/>
    </row>
    <row r="643" spans="2:4" ht="12.75">
      <c r="B643" s="62"/>
      <c r="C643" s="62"/>
      <c r="D643" s="69"/>
    </row>
    <row r="644" spans="2:4" ht="12.75">
      <c r="B644" s="62"/>
      <c r="C644" s="62"/>
      <c r="D644" s="69"/>
    </row>
    <row r="645" spans="2:4" ht="12.75">
      <c r="B645" s="62"/>
      <c r="C645" s="62"/>
      <c r="D645" s="69"/>
    </row>
    <row r="646" spans="2:4" ht="12.75">
      <c r="B646" s="62"/>
      <c r="C646" s="62"/>
      <c r="D646" s="69"/>
    </row>
    <row r="647" spans="2:4" ht="12.75">
      <c r="B647" s="62"/>
      <c r="C647" s="62"/>
      <c r="D647" s="69"/>
    </row>
    <row r="648" spans="2:4" ht="12.75">
      <c r="B648" s="62"/>
      <c r="C648" s="62"/>
      <c r="D648" s="69"/>
    </row>
    <row r="649" spans="2:4" ht="12.75">
      <c r="B649" s="62"/>
      <c r="C649" s="62"/>
      <c r="D649" s="69"/>
    </row>
    <row r="650" spans="2:4" ht="12.75">
      <c r="B650" s="62"/>
      <c r="C650" s="62"/>
      <c r="D650" s="69"/>
    </row>
    <row r="651" spans="2:4" ht="12.75">
      <c r="B651" s="62"/>
      <c r="C651" s="62"/>
      <c r="D651" s="69"/>
    </row>
    <row r="652" spans="2:4" ht="12.75">
      <c r="B652" s="62"/>
      <c r="C652" s="62"/>
      <c r="D652" s="69"/>
    </row>
    <row r="653" spans="2:4" ht="12.75">
      <c r="B653" s="62"/>
      <c r="C653" s="62"/>
      <c r="D653" s="69"/>
    </row>
    <row r="654" spans="2:4" ht="12.75">
      <c r="B654" s="62"/>
      <c r="C654" s="62"/>
      <c r="D654" s="69"/>
    </row>
    <row r="655" spans="2:4" ht="12.75">
      <c r="B655" s="62"/>
      <c r="C655" s="62"/>
      <c r="D655" s="69"/>
    </row>
    <row r="656" spans="2:4" ht="12.75">
      <c r="B656" s="62"/>
      <c r="C656" s="62"/>
      <c r="D656" s="69"/>
    </row>
    <row r="657" spans="2:4" ht="12.75">
      <c r="B657" s="62"/>
      <c r="C657" s="62"/>
      <c r="D657" s="69"/>
    </row>
    <row r="658" spans="2:4" ht="12.75">
      <c r="B658" s="62"/>
      <c r="C658" s="62"/>
      <c r="D658" s="69"/>
    </row>
    <row r="659" spans="2:4" ht="12.75">
      <c r="B659" s="62"/>
      <c r="C659" s="62"/>
      <c r="D659" s="69"/>
    </row>
    <row r="660" spans="2:4" ht="12.75">
      <c r="B660" s="62"/>
      <c r="C660" s="62"/>
      <c r="D660" s="69"/>
    </row>
    <row r="661" spans="2:4" ht="12.75">
      <c r="B661" s="62"/>
      <c r="C661" s="62"/>
      <c r="D661" s="69"/>
    </row>
    <row r="662" spans="2:4" ht="12.75">
      <c r="B662" s="62"/>
      <c r="C662" s="62"/>
      <c r="D662" s="69"/>
    </row>
    <row r="663" spans="2:4" ht="12.75">
      <c r="B663" s="62"/>
      <c r="C663" s="62"/>
      <c r="D663" s="69"/>
    </row>
    <row r="664" spans="2:4" ht="12.75">
      <c r="B664" s="62"/>
      <c r="C664" s="62"/>
      <c r="D664" s="69"/>
    </row>
    <row r="665" spans="2:4" ht="12.75">
      <c r="B665" s="62"/>
      <c r="C665" s="62"/>
      <c r="D665" s="69"/>
    </row>
    <row r="666" spans="2:4" ht="12.75">
      <c r="B666" s="62"/>
      <c r="C666" s="62"/>
      <c r="D666" s="69"/>
    </row>
    <row r="667" spans="2:4" ht="12.75">
      <c r="B667" s="62"/>
      <c r="C667" s="62"/>
      <c r="D667" s="69"/>
    </row>
    <row r="668" spans="2:4" ht="12.75">
      <c r="B668" s="62"/>
      <c r="C668" s="62"/>
      <c r="D668" s="69"/>
    </row>
    <row r="669" spans="2:4" ht="12.75">
      <c r="B669" s="62"/>
      <c r="C669" s="62"/>
      <c r="D669" s="69"/>
    </row>
    <row r="670" spans="2:4" ht="12.75">
      <c r="B670" s="62"/>
      <c r="C670" s="62"/>
      <c r="D670" s="69"/>
    </row>
    <row r="671" spans="2:4" ht="12.75">
      <c r="B671" s="62"/>
      <c r="C671" s="62"/>
      <c r="D671" s="69"/>
    </row>
    <row r="672" spans="2:4" ht="12.75">
      <c r="B672" s="62"/>
      <c r="C672" s="62"/>
      <c r="D672" s="69"/>
    </row>
    <row r="673" spans="2:4" ht="12.75">
      <c r="B673" s="62"/>
      <c r="C673" s="62"/>
      <c r="D673" s="69"/>
    </row>
    <row r="674" spans="2:4" ht="12.75">
      <c r="B674" s="62"/>
      <c r="C674" s="62"/>
      <c r="D674" s="69"/>
    </row>
    <row r="675" spans="2:4" ht="12.75">
      <c r="B675" s="62"/>
      <c r="C675" s="62"/>
      <c r="D675" s="69"/>
    </row>
    <row r="676" spans="2:4" ht="12.75">
      <c r="B676" s="62"/>
      <c r="C676" s="62"/>
      <c r="D676" s="69"/>
    </row>
    <row r="677" spans="2:4" ht="12.75">
      <c r="B677" s="62"/>
      <c r="C677" s="62"/>
      <c r="D677" s="69"/>
    </row>
    <row r="678" spans="2:4" ht="12.75">
      <c r="B678" s="62"/>
      <c r="C678" s="62"/>
      <c r="D678" s="69"/>
    </row>
    <row r="679" spans="2:4" ht="12.75">
      <c r="B679" s="62"/>
      <c r="C679" s="62"/>
      <c r="D679" s="69"/>
    </row>
    <row r="680" spans="2:4" ht="12.75">
      <c r="B680" s="62"/>
      <c r="C680" s="63"/>
      <c r="D680" s="69"/>
    </row>
    <row r="681" spans="2:4" ht="12.75">
      <c r="B681" s="62"/>
      <c r="C681" s="62"/>
      <c r="D681" s="69"/>
    </row>
    <row r="682" spans="2:4" ht="12.75">
      <c r="B682" s="62"/>
      <c r="C682" s="62"/>
      <c r="D682" s="69"/>
    </row>
    <row r="683" spans="2:4" ht="12.75">
      <c r="B683" s="62"/>
      <c r="C683" s="62"/>
      <c r="D683" s="69"/>
    </row>
    <row r="684" spans="2:4" ht="12.75">
      <c r="B684" s="62"/>
      <c r="C684" s="62"/>
      <c r="D684" s="69"/>
    </row>
    <row r="685" spans="2:4" ht="12.75">
      <c r="B685" s="62"/>
      <c r="C685" s="62"/>
      <c r="D685" s="69"/>
    </row>
    <row r="686" spans="2:4" ht="12.75">
      <c r="B686" s="62"/>
      <c r="C686" s="62"/>
      <c r="D686" s="69"/>
    </row>
    <row r="687" spans="2:4" ht="12.75">
      <c r="B687" s="62"/>
      <c r="C687" s="62"/>
      <c r="D687" s="69"/>
    </row>
    <row r="688" spans="2:4" ht="12.75">
      <c r="B688" s="62"/>
      <c r="C688" s="62"/>
      <c r="D688" s="69"/>
    </row>
    <row r="689" spans="2:4" ht="12.75">
      <c r="B689" s="62"/>
      <c r="C689" s="62"/>
      <c r="D689" s="69"/>
    </row>
    <row r="690" spans="2:4" ht="12.75">
      <c r="B690" s="62"/>
      <c r="C690" s="62"/>
      <c r="D690" s="69"/>
    </row>
    <row r="691" spans="2:4" ht="12.75">
      <c r="B691" s="62"/>
      <c r="C691" s="62"/>
      <c r="D691" s="69"/>
    </row>
    <row r="692" spans="2:4" ht="12.75">
      <c r="B692" s="62"/>
      <c r="C692" s="62"/>
      <c r="D692" s="69"/>
    </row>
    <row r="693" spans="2:4" ht="12.75">
      <c r="B693" s="62"/>
      <c r="C693" s="62"/>
      <c r="D693" s="69"/>
    </row>
    <row r="694" spans="2:4" ht="12.75">
      <c r="B694" s="62"/>
      <c r="C694" s="62"/>
      <c r="D694" s="69"/>
    </row>
    <row r="695" spans="2:4" ht="12.75">
      <c r="B695" s="62"/>
      <c r="C695" s="62"/>
      <c r="D695" s="69"/>
    </row>
    <row r="696" spans="2:4" ht="12.75">
      <c r="B696" s="62"/>
      <c r="C696" s="62"/>
      <c r="D696" s="69"/>
    </row>
    <row r="697" spans="2:4" ht="12.75">
      <c r="B697" s="62"/>
      <c r="C697" s="62"/>
      <c r="D697" s="69"/>
    </row>
    <row r="698" spans="2:4" ht="12.75">
      <c r="B698" s="62"/>
      <c r="C698" s="62"/>
      <c r="D698" s="69"/>
    </row>
    <row r="699" spans="2:4" ht="12.75">
      <c r="B699" s="62"/>
      <c r="C699" s="62"/>
      <c r="D699" s="69"/>
    </row>
    <row r="700" spans="2:4" ht="12.75">
      <c r="B700" s="62"/>
      <c r="C700" s="62"/>
      <c r="D700" s="69"/>
    </row>
    <row r="701" spans="2:4" ht="12.75">
      <c r="B701" s="62"/>
      <c r="C701" s="62"/>
      <c r="D701" s="69"/>
    </row>
    <row r="702" spans="2:4" ht="12.75">
      <c r="B702" s="62"/>
      <c r="C702" s="62"/>
      <c r="D702" s="69"/>
    </row>
    <row r="703" spans="2:4" ht="12.75">
      <c r="B703" s="62"/>
      <c r="C703" s="62"/>
      <c r="D703" s="69"/>
    </row>
    <row r="704" spans="2:4" ht="12.75">
      <c r="B704" s="62"/>
      <c r="C704" s="62"/>
      <c r="D704" s="69"/>
    </row>
    <row r="705" spans="2:4" ht="12.75">
      <c r="B705" s="62"/>
      <c r="C705" s="62"/>
      <c r="D705" s="69"/>
    </row>
    <row r="706" spans="2:4" ht="12.75">
      <c r="B706" s="62"/>
      <c r="C706" s="62"/>
      <c r="D706" s="69"/>
    </row>
    <row r="707" spans="2:4" ht="12.75">
      <c r="B707" s="62"/>
      <c r="C707" s="62"/>
      <c r="D707" s="69"/>
    </row>
    <row r="708" spans="2:4" ht="12.75">
      <c r="B708" s="62"/>
      <c r="C708" s="62"/>
      <c r="D708" s="69"/>
    </row>
    <row r="709" spans="2:4" ht="12.75">
      <c r="B709" s="62"/>
      <c r="C709" s="62"/>
      <c r="D709" s="69"/>
    </row>
    <row r="710" spans="2:4" ht="12.75">
      <c r="B710" s="62"/>
      <c r="C710" s="62"/>
      <c r="D710" s="69"/>
    </row>
    <row r="711" spans="2:4" ht="12.75">
      <c r="B711" s="62"/>
      <c r="C711" s="62"/>
      <c r="D711" s="69"/>
    </row>
    <row r="712" spans="2:4" ht="12.75">
      <c r="B712" s="62"/>
      <c r="C712" s="62"/>
      <c r="D712" s="69"/>
    </row>
    <row r="713" spans="2:4" ht="12.75">
      <c r="B713" s="62"/>
      <c r="C713" s="62"/>
      <c r="D713" s="69"/>
    </row>
    <row r="714" spans="2:4" ht="12.75">
      <c r="B714" s="62"/>
      <c r="C714" s="69"/>
      <c r="D714" s="69"/>
    </row>
    <row r="715" spans="2:4" ht="12.75">
      <c r="B715" s="62"/>
      <c r="C715" s="69"/>
      <c r="D715" s="69"/>
    </row>
    <row r="716" spans="2:4" ht="12.75">
      <c r="B716" s="62"/>
      <c r="C716" s="69"/>
      <c r="D716" s="69"/>
    </row>
    <row r="717" spans="2:4" ht="12.75">
      <c r="B717" s="62"/>
      <c r="C717" s="69"/>
      <c r="D717" s="69"/>
    </row>
    <row r="718" spans="2:4" ht="12.75">
      <c r="B718" s="62"/>
      <c r="C718" s="69"/>
      <c r="D718" s="69"/>
    </row>
    <row r="719" spans="2:4" ht="12.75">
      <c r="B719" s="62"/>
      <c r="C719" s="69"/>
      <c r="D719" s="69"/>
    </row>
    <row r="720" spans="2:4" ht="12.75">
      <c r="B720" s="69"/>
      <c r="C720" s="69"/>
      <c r="D720" s="69"/>
    </row>
    <row r="721" spans="2:4" ht="12.75">
      <c r="B721" s="69"/>
      <c r="C721" s="69"/>
      <c r="D721" s="69"/>
    </row>
    <row r="722" spans="2:4" ht="12.75">
      <c r="B722" s="69"/>
      <c r="C722" s="69"/>
      <c r="D722" s="69"/>
    </row>
    <row r="723" spans="2:4" ht="12.75">
      <c r="B723" s="69"/>
      <c r="C723" s="69"/>
      <c r="D723" s="69"/>
    </row>
    <row r="724" spans="2:4" ht="12.75">
      <c r="B724" s="69"/>
      <c r="C724" s="69"/>
      <c r="D724" s="69"/>
    </row>
    <row r="725" spans="2:4" ht="12.75">
      <c r="B725" s="69"/>
      <c r="C725" s="69"/>
      <c r="D725" s="69"/>
    </row>
    <row r="726" ht="12.75">
      <c r="B726" s="69"/>
    </row>
    <row r="727" ht="12.75">
      <c r="B727" s="69"/>
    </row>
    <row r="728" ht="12.75">
      <c r="B728" s="69"/>
    </row>
    <row r="729" ht="12.75">
      <c r="B729" s="69"/>
    </row>
    <row r="730" ht="12.75">
      <c r="B730" s="69"/>
    </row>
    <row r="731" ht="12.75">
      <c r="B731" s="69"/>
    </row>
    <row r="732" ht="12.75">
      <c r="B732" s="69"/>
    </row>
    <row r="733" ht="12.75">
      <c r="B733" s="69"/>
    </row>
    <row r="734" ht="12.75">
      <c r="B734" s="69"/>
    </row>
    <row r="735" ht="12.75">
      <c r="B735" s="69"/>
    </row>
    <row r="736" ht="12.75">
      <c r="B736" s="69"/>
    </row>
    <row r="737" ht="12.75">
      <c r="B737" s="69"/>
    </row>
    <row r="738" ht="12.75">
      <c r="B738" s="69"/>
    </row>
    <row r="739" ht="12.75">
      <c r="B739" s="69"/>
    </row>
    <row r="740" ht="12.75">
      <c r="B740" s="69"/>
    </row>
    <row r="741" ht="12.75">
      <c r="B741" s="69"/>
    </row>
    <row r="742" ht="12.75">
      <c r="B742" s="69"/>
    </row>
    <row r="743" ht="12.75">
      <c r="B743" s="69"/>
    </row>
    <row r="744" ht="12.75">
      <c r="B744" s="69"/>
    </row>
    <row r="745" ht="12.75">
      <c r="B745" s="69"/>
    </row>
    <row r="746" ht="12.75">
      <c r="B746" s="69"/>
    </row>
    <row r="747" ht="12.75">
      <c r="B747" s="69"/>
    </row>
    <row r="748" ht="12.75">
      <c r="B748" s="69"/>
    </row>
    <row r="749" ht="12.75">
      <c r="B749" s="69"/>
    </row>
    <row r="750" ht="12.75">
      <c r="B750" s="69"/>
    </row>
    <row r="751" ht="12.75">
      <c r="B751" s="69"/>
    </row>
    <row r="752" ht="12.75">
      <c r="B752" s="69"/>
    </row>
    <row r="753" ht="12.75">
      <c r="B753" s="69"/>
    </row>
    <row r="754" ht="12.75">
      <c r="B754" s="69"/>
    </row>
    <row r="755" ht="12.75">
      <c r="B755" s="69"/>
    </row>
    <row r="756" ht="12.75">
      <c r="B756" s="69"/>
    </row>
    <row r="757" ht="12.75">
      <c r="B757" s="69"/>
    </row>
    <row r="758" ht="12.75">
      <c r="B758" s="69"/>
    </row>
    <row r="759" ht="12.75">
      <c r="B759" s="69"/>
    </row>
    <row r="760" ht="12.75">
      <c r="B760" s="69"/>
    </row>
  </sheetData>
  <sheetProtection/>
  <mergeCells count="40">
    <mergeCell ref="V1:V3"/>
    <mergeCell ref="Y107:Y109"/>
    <mergeCell ref="AA1:AD1"/>
    <mergeCell ref="AC2:AC3"/>
    <mergeCell ref="AB16:AC16"/>
    <mergeCell ref="AA2:AA3"/>
    <mergeCell ref="Y1:Y3"/>
    <mergeCell ref="U107:U109"/>
    <mergeCell ref="V107:V109"/>
    <mergeCell ref="W107:W109"/>
    <mergeCell ref="X107:X109"/>
    <mergeCell ref="T107:T109"/>
    <mergeCell ref="S107:S109"/>
    <mergeCell ref="L107:L109"/>
    <mergeCell ref="M107:M109"/>
    <mergeCell ref="N107:N109"/>
    <mergeCell ref="O107:O109"/>
    <mergeCell ref="A107:A109"/>
    <mergeCell ref="P107:P109"/>
    <mergeCell ref="Q107:Q109"/>
    <mergeCell ref="R107:R109"/>
    <mergeCell ref="R1:R3"/>
    <mergeCell ref="S1:S3"/>
    <mergeCell ref="T1:T3"/>
    <mergeCell ref="A1:A3"/>
    <mergeCell ref="P1:P3"/>
    <mergeCell ref="L1:L3"/>
    <mergeCell ref="M1:M3"/>
    <mergeCell ref="N1:N3"/>
    <mergeCell ref="O1:O3"/>
    <mergeCell ref="U1:U3"/>
    <mergeCell ref="B108:D108"/>
    <mergeCell ref="E1:K1"/>
    <mergeCell ref="E2:K2"/>
    <mergeCell ref="E107:K107"/>
    <mergeCell ref="E108:K108"/>
    <mergeCell ref="B1:D1"/>
    <mergeCell ref="B2:D2"/>
    <mergeCell ref="B107:D107"/>
    <mergeCell ref="Q1:Q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47"/>
  <sheetViews>
    <sheetView zoomScalePageLayoutView="0" workbookViewId="0" topLeftCell="A37">
      <selection activeCell="D52" sqref="D52"/>
    </sheetView>
  </sheetViews>
  <sheetFormatPr defaultColWidth="9.140625" defaultRowHeight="15"/>
  <cols>
    <col min="1" max="1" width="9.140625" style="40" customWidth="1"/>
    <col min="2" max="2" width="19.7109375" style="40" customWidth="1"/>
    <col min="3" max="3" width="13.28125" style="40" customWidth="1"/>
    <col min="4" max="4" width="13.7109375" style="40" customWidth="1"/>
    <col min="5" max="5" width="14.28125" style="40" customWidth="1"/>
    <col min="6" max="6" width="14.421875" style="40" customWidth="1"/>
    <col min="7" max="7" width="15.00390625" style="40" customWidth="1"/>
    <col min="8" max="8" width="16.140625" style="40" customWidth="1"/>
    <col min="9" max="9" width="12.8515625" style="40" customWidth="1"/>
    <col min="10" max="10" width="11.28125" style="40" customWidth="1"/>
    <col min="11" max="11" width="10.57421875" style="40" customWidth="1"/>
    <col min="12" max="16384" width="9.140625" style="40" customWidth="1"/>
  </cols>
  <sheetData>
    <row r="1" spans="1:7" ht="25.5" customHeight="1">
      <c r="A1" s="377" t="str">
        <f>'4.WHOLESALE PRICES REVISED 2008'!A1:G4</f>
        <v>PRICES ARE IN EUROS  - VAT IS NOT INCLUDED</v>
      </c>
      <c r="B1" s="377"/>
      <c r="C1" s="377"/>
      <c r="D1" s="377"/>
      <c r="E1" s="377"/>
      <c r="F1" s="377"/>
      <c r="G1" s="377"/>
    </row>
    <row r="2" ht="11.25" customHeight="1"/>
    <row r="3" spans="1:7" ht="25.5" customHeight="1">
      <c r="A3" s="396" t="s">
        <v>15</v>
      </c>
      <c r="B3" s="396"/>
      <c r="C3" s="396"/>
      <c r="D3" s="396"/>
      <c r="E3" s="396"/>
      <c r="F3" s="396"/>
      <c r="G3" s="396"/>
    </row>
    <row r="4" spans="1:7" ht="14.25" customHeight="1">
      <c r="A4" s="68"/>
      <c r="B4" s="68"/>
      <c r="C4" s="68"/>
      <c r="D4" s="68"/>
      <c r="E4" s="68"/>
      <c r="F4" s="68"/>
      <c r="G4" s="68"/>
    </row>
    <row r="5" spans="1:7" ht="25.5" customHeight="1">
      <c r="A5" s="386" t="s">
        <v>202</v>
      </c>
      <c r="B5" s="387"/>
      <c r="C5" s="387"/>
      <c r="D5" s="387"/>
      <c r="E5" s="387"/>
      <c r="F5" s="387"/>
      <c r="G5" s="388"/>
    </row>
    <row r="6" spans="1:7" ht="48.75" customHeight="1">
      <c r="A6" s="389">
        <v>1</v>
      </c>
      <c r="B6" s="378" t="str">
        <f>'4.WHOLESALE PRICES REVISED 2008'!B11:F11</f>
        <v>CHARGE FOR ACCESS AT ATM NETWORK - REVISED 2008</v>
      </c>
      <c r="C6" s="379"/>
      <c r="D6" s="380"/>
      <c r="E6" s="302" t="s">
        <v>199</v>
      </c>
      <c r="F6" s="296" t="s">
        <v>200</v>
      </c>
      <c r="G6" s="302" t="s">
        <v>207</v>
      </c>
    </row>
    <row r="7" spans="1:11" ht="45" customHeight="1">
      <c r="A7" s="395"/>
      <c r="B7" s="285" t="str">
        <f>'4.WHOLESALE PRICES REVISED 2008'!B9</f>
        <v>155Mbps</v>
      </c>
      <c r="C7" s="286" t="str">
        <f>'4.WHOLESALE PRICES REVISED 2008'!E7</f>
        <v>ATM ACCESS WITHOUT COLOCATION</v>
      </c>
      <c r="D7" s="270">
        <f>'4.WHOLESALE PRICES REVISED 2008'!E15</f>
        <v>1217.9</v>
      </c>
      <c r="E7" s="287" t="e">
        <f>'7.REVISED DSLAMS-PRODUCTS'!AC21</f>
        <v>#DIV/0!</v>
      </c>
      <c r="F7" s="288" t="e">
        <f>D7*E7</f>
        <v>#DIV/0!</v>
      </c>
      <c r="G7" s="381" t="e">
        <f>F7+F8</f>
        <v>#DIV/0!</v>
      </c>
      <c r="K7" s="64"/>
    </row>
    <row r="8" spans="1:7" ht="45" customHeight="1">
      <c r="A8" s="390"/>
      <c r="B8" s="285" t="str">
        <f>+B7</f>
        <v>155Mbps</v>
      </c>
      <c r="C8" s="289" t="str">
        <f>+C7</f>
        <v>ATM ACCESS WITHOUT COLOCATION</v>
      </c>
      <c r="D8" s="270">
        <f>'4.WHOLESALE PRICES REVISED 2008'!C9</f>
        <v>1153.3130434782609</v>
      </c>
      <c r="E8" s="287" t="e">
        <f>+E7</f>
        <v>#DIV/0!</v>
      </c>
      <c r="F8" s="288" t="e">
        <f>(D8*E8)/D10</f>
        <v>#DIV/0!</v>
      </c>
      <c r="G8" s="382"/>
    </row>
    <row r="9" spans="1:5" ht="18.75" customHeight="1">
      <c r="A9" s="90"/>
      <c r="B9" s="67"/>
      <c r="C9" s="55"/>
      <c r="D9" s="73"/>
      <c r="E9" s="74"/>
    </row>
    <row r="10" spans="1:5" ht="18.75" customHeight="1">
      <c r="A10" s="90"/>
      <c r="B10" s="394" t="s">
        <v>219</v>
      </c>
      <c r="C10" s="394"/>
      <c r="D10" s="295">
        <v>36</v>
      </c>
      <c r="E10" s="74"/>
    </row>
    <row r="11" spans="1:5" ht="18.75" customHeight="1">
      <c r="A11" s="90"/>
      <c r="B11" s="67"/>
      <c r="C11" s="55"/>
      <c r="D11" s="73"/>
      <c r="E11" s="74"/>
    </row>
    <row r="12" spans="1:7" ht="25.5" customHeight="1">
      <c r="A12" s="389">
        <v>2</v>
      </c>
      <c r="B12" s="391" t="s">
        <v>203</v>
      </c>
      <c r="C12" s="392"/>
      <c r="D12" s="392"/>
      <c r="E12" s="392"/>
      <c r="F12" s="392"/>
      <c r="G12" s="393"/>
    </row>
    <row r="13" spans="1:7" ht="25.5" customHeight="1">
      <c r="A13" s="390"/>
      <c r="B13" s="397"/>
      <c r="C13" s="398"/>
      <c r="D13" s="398"/>
      <c r="E13" s="398"/>
      <c r="F13" s="399"/>
      <c r="G13" s="208" t="e">
        <f>'7.REVISED DSLAMS-PRODUCTS'!AC17</f>
        <v>#DIV/0!</v>
      </c>
    </row>
    <row r="14" spans="1:9" ht="21" customHeight="1">
      <c r="A14" s="90"/>
      <c r="B14" s="72"/>
      <c r="C14" s="292"/>
      <c r="D14" s="290"/>
      <c r="E14" s="291"/>
      <c r="F14" s="76"/>
      <c r="I14" s="64"/>
    </row>
    <row r="15" spans="1:9" ht="25.5" customHeight="1">
      <c r="A15" s="389">
        <v>3</v>
      </c>
      <c r="B15" s="400" t="s">
        <v>216</v>
      </c>
      <c r="C15" s="317"/>
      <c r="D15" s="317"/>
      <c r="E15" s="317"/>
      <c r="F15" s="317"/>
      <c r="G15" s="401"/>
      <c r="I15" s="65"/>
    </row>
    <row r="16" spans="1:9" ht="25.5" customHeight="1">
      <c r="A16" s="390"/>
      <c r="B16" s="293" t="s">
        <v>80</v>
      </c>
      <c r="C16" s="293">
        <v>1.79</v>
      </c>
      <c r="D16" s="286" t="s">
        <v>201</v>
      </c>
      <c r="E16" s="268" t="e">
        <f>'3. Summay IN-OUT DSLAMS'!C4</f>
        <v>#DIV/0!</v>
      </c>
      <c r="F16" s="285"/>
      <c r="G16" s="297" t="e">
        <f>C16*E16</f>
        <v>#DIV/0!</v>
      </c>
      <c r="I16" s="65"/>
    </row>
    <row r="17" spans="2:9" ht="30" customHeight="1">
      <c r="B17" s="16"/>
      <c r="C17" s="66"/>
      <c r="D17" s="67"/>
      <c r="E17" s="66"/>
      <c r="F17" s="69"/>
      <c r="I17" s="65"/>
    </row>
    <row r="18" spans="1:7" ht="25.5" customHeight="1">
      <c r="A18" s="389">
        <v>4</v>
      </c>
      <c r="B18" s="383" t="str">
        <f>'4.WHOLESALE PRICES REVISED 2008'!B117:C117</f>
        <v>CHARGE FOR MODEM - REVISED 2008</v>
      </c>
      <c r="C18" s="384"/>
      <c r="D18" s="384"/>
      <c r="E18" s="384"/>
      <c r="F18" s="384"/>
      <c r="G18" s="385"/>
    </row>
    <row r="19" spans="1:9" ht="25.5" customHeight="1">
      <c r="A19" s="390"/>
      <c r="B19" s="293" t="str">
        <f>+B16</f>
        <v>Monthly charge</v>
      </c>
      <c r="C19" s="269">
        <f>'4.WHOLESALE PRICES REVISED 2008'!C118</f>
        <v>1.22</v>
      </c>
      <c r="D19" s="286" t="str">
        <f>+D16</f>
        <v>NUMBER OF SUBSCRIBERS</v>
      </c>
      <c r="E19" s="268" t="e">
        <f>+E16</f>
        <v>#DIV/0!</v>
      </c>
      <c r="F19" s="284"/>
      <c r="G19" s="294" t="e">
        <f>C19*E19</f>
        <v>#DIV/0!</v>
      </c>
      <c r="I19" s="65"/>
    </row>
    <row r="20" spans="2:6" ht="23.25" customHeight="1">
      <c r="B20" s="16"/>
      <c r="C20" s="66"/>
      <c r="D20" s="67"/>
      <c r="E20" s="66"/>
      <c r="F20" s="69"/>
    </row>
    <row r="21" spans="1:7" ht="25.5" customHeight="1">
      <c r="A21" s="54"/>
      <c r="B21" s="391" t="str">
        <f>'4.WHOLESALE PRICES REVISED 2008'!B127:F127</f>
        <v>WHOLESALE CHARGE FOR ADSL 2 -  REVISED 2008</v>
      </c>
      <c r="C21" s="392"/>
      <c r="D21" s="392"/>
      <c r="E21" s="392"/>
      <c r="F21" s="392"/>
      <c r="G21" s="393"/>
    </row>
    <row r="22" spans="1:7" ht="48.75" customHeight="1">
      <c r="A22" s="389">
        <v>5</v>
      </c>
      <c r="B22" s="298" t="str">
        <f>'4.WHOLESALE PRICES REVISED 2008'!B128</f>
        <v>PRODUCTS</v>
      </c>
      <c r="C22" s="207" t="s">
        <v>19</v>
      </c>
      <c r="D22" s="207" t="s">
        <v>20</v>
      </c>
      <c r="E22" s="299" t="s">
        <v>201</v>
      </c>
      <c r="F22" s="263"/>
      <c r="G22" s="402">
        <f>SUM(F23:F29)</f>
        <v>0</v>
      </c>
    </row>
    <row r="23" spans="1:7" ht="25.5" customHeight="1">
      <c r="A23" s="395"/>
      <c r="B23" s="293" t="str">
        <f>'4.WHOLESALE PRICES REVISED 2008'!B129</f>
        <v> ADSL 2 512/192</v>
      </c>
      <c r="C23" s="269">
        <f>'4.WHOLESALE PRICES REVISED 2008'!E129</f>
        <v>38.45</v>
      </c>
      <c r="D23" s="270">
        <f>'4.WHOLESALE PRICES REVISED 2008'!F129</f>
        <v>6.8</v>
      </c>
      <c r="E23" s="268">
        <f>'6. WEIGHT PER PRODUCT '!B11</f>
        <v>0</v>
      </c>
      <c r="F23" s="268">
        <f>((E23*D23)+((E23*C23)/36))</f>
        <v>0</v>
      </c>
      <c r="G23" s="403"/>
    </row>
    <row r="24" spans="1:7" ht="25.5" customHeight="1">
      <c r="A24" s="395"/>
      <c r="B24" s="285" t="str">
        <f>'4.WHOLESALE PRICES REVISED 2008'!B130</f>
        <v> ADSL 2 1024/256</v>
      </c>
      <c r="C24" s="269">
        <f>'4.WHOLESALE PRICES REVISED 2008'!E130</f>
        <v>38.45</v>
      </c>
      <c r="D24" s="270">
        <f>'4.WHOLESALE PRICES REVISED 2008'!F130</f>
        <v>9.5</v>
      </c>
      <c r="E24" s="268">
        <f>+'6. WEIGHT PER PRODUCT '!B12</f>
        <v>0</v>
      </c>
      <c r="F24" s="268">
        <f aca="true" t="shared" si="0" ref="F24:F29">((E24*D24)+((E24*C24)/36))</f>
        <v>0</v>
      </c>
      <c r="G24" s="403"/>
    </row>
    <row r="25" spans="1:7" ht="25.5" customHeight="1">
      <c r="A25" s="395"/>
      <c r="B25" s="293" t="str">
        <f>'4.WHOLESALE PRICES REVISED 2008'!B131</f>
        <v> ADSL 2 2048/384</v>
      </c>
      <c r="C25" s="269">
        <f>'4.WHOLESALE PRICES REVISED 2008'!E131</f>
        <v>38.45</v>
      </c>
      <c r="D25" s="270">
        <f>'4.WHOLESALE PRICES REVISED 2008'!F131</f>
        <v>12.6</v>
      </c>
      <c r="E25" s="268">
        <f>'6. WEIGHT PER PRODUCT '!B13+'6. WEIGHT PER PRODUCT '!B15</f>
        <v>0</v>
      </c>
      <c r="F25" s="268">
        <f t="shared" si="0"/>
        <v>0</v>
      </c>
      <c r="G25" s="403"/>
    </row>
    <row r="26" spans="1:7" ht="25.5" customHeight="1">
      <c r="A26" s="395"/>
      <c r="B26" s="293" t="str">
        <f>'4.WHOLESALE PRICES REVISED 2008'!B132</f>
        <v> ADSL 2 4096/384</v>
      </c>
      <c r="C26" s="269">
        <f>'4.WHOLESALE PRICES REVISED 2008'!E132</f>
        <v>38.45</v>
      </c>
      <c r="D26" s="270">
        <f>'4.WHOLESALE PRICES REVISED 2008'!F132</f>
        <v>15.4</v>
      </c>
      <c r="E26" s="268">
        <f>'6. WEIGHT PER PRODUCT '!B14+'6. WEIGHT PER PRODUCT '!B16</f>
        <v>0</v>
      </c>
      <c r="F26" s="268">
        <f t="shared" si="0"/>
        <v>0</v>
      </c>
      <c r="G26" s="403"/>
    </row>
    <row r="27" spans="1:7" ht="25.5" customHeight="1">
      <c r="A27" s="395"/>
      <c r="B27" s="293" t="str">
        <f>'4.WHOLESALE PRICES REVISED 2008'!B133</f>
        <v> ADSL 2 2048/512</v>
      </c>
      <c r="C27" s="269">
        <f>'4.WHOLESALE PRICES REVISED 2008'!E133</f>
        <v>38.45</v>
      </c>
      <c r="D27" s="270">
        <f>'4.WHOLESALE PRICES REVISED 2008'!F133</f>
        <v>12.6</v>
      </c>
      <c r="E27" s="268"/>
      <c r="F27" s="268">
        <f t="shared" si="0"/>
        <v>0</v>
      </c>
      <c r="G27" s="403"/>
    </row>
    <row r="28" spans="1:7" ht="25.5" customHeight="1">
      <c r="A28" s="395"/>
      <c r="B28" s="293" t="str">
        <f>'4.WHOLESALE PRICES REVISED 2008'!B134</f>
        <v> ADSL 2 4096/512</v>
      </c>
      <c r="C28" s="269">
        <f>'4.WHOLESALE PRICES REVISED 2008'!E134</f>
        <v>38.45</v>
      </c>
      <c r="D28" s="270">
        <f>'4.WHOLESALE PRICES REVISED 2008'!F134</f>
        <v>15.4</v>
      </c>
      <c r="E28" s="268"/>
      <c r="F28" s="268">
        <f t="shared" si="0"/>
        <v>0</v>
      </c>
      <c r="G28" s="403"/>
    </row>
    <row r="29" spans="1:7" ht="25.5" customHeight="1">
      <c r="A29" s="390"/>
      <c r="B29" s="293" t="str">
        <f>'4.WHOLESALE PRICES REVISED 2008'!B135</f>
        <v> ADSL 2 8192/768</v>
      </c>
      <c r="C29" s="269">
        <f>'4.WHOLESALE PRICES REVISED 2008'!E135</f>
        <v>38.45</v>
      </c>
      <c r="D29" s="270">
        <f>'4.WHOLESALE PRICES REVISED 2008'!F135</f>
        <v>45.6</v>
      </c>
      <c r="E29" s="268">
        <f>'6. WEIGHT PER PRODUCT '!B17</f>
        <v>0</v>
      </c>
      <c r="F29" s="268">
        <f t="shared" si="0"/>
        <v>0</v>
      </c>
      <c r="G29" s="404"/>
    </row>
    <row r="30" spans="1:7" ht="25.5" customHeight="1">
      <c r="A30" s="54"/>
      <c r="B30" s="293"/>
      <c r="C30" s="269"/>
      <c r="D30" s="310" t="s">
        <v>245</v>
      </c>
      <c r="E30" s="311">
        <f>SUM(E23:E29)</f>
        <v>0</v>
      </c>
      <c r="F30" s="284"/>
      <c r="G30" s="284"/>
    </row>
    <row r="31" spans="2:6" ht="25.5" customHeight="1">
      <c r="B31" s="16"/>
      <c r="C31" s="66"/>
      <c r="D31" s="67"/>
      <c r="E31" s="75"/>
      <c r="F31" s="69"/>
    </row>
    <row r="32" spans="1:8" ht="25.5" customHeight="1">
      <c r="A32" s="389">
        <v>6</v>
      </c>
      <c r="B32" s="391" t="s">
        <v>257</v>
      </c>
      <c r="C32" s="392"/>
      <c r="D32" s="392"/>
      <c r="E32" s="392"/>
      <c r="F32" s="392"/>
      <c r="G32" s="392"/>
      <c r="H32" s="393"/>
    </row>
    <row r="33" spans="1:8" ht="25.5" customHeight="1">
      <c r="A33" s="395"/>
      <c r="B33" s="303" t="s">
        <v>250</v>
      </c>
      <c r="C33" s="303" t="s">
        <v>251</v>
      </c>
      <c r="D33" s="303" t="s">
        <v>252</v>
      </c>
      <c r="E33" s="303" t="s">
        <v>253</v>
      </c>
      <c r="F33" s="303" t="s">
        <v>254</v>
      </c>
      <c r="G33" s="303" t="s">
        <v>255</v>
      </c>
      <c r="H33" s="303" t="s">
        <v>256</v>
      </c>
    </row>
    <row r="34" spans="1:8" ht="25.5" customHeight="1">
      <c r="A34" s="390"/>
      <c r="B34" s="300"/>
      <c r="C34" s="300"/>
      <c r="D34" s="301"/>
      <c r="E34" s="300">
        <f>D34*C34</f>
        <v>0</v>
      </c>
      <c r="F34" s="300">
        <f>E34+B34</f>
        <v>0</v>
      </c>
      <c r="G34" s="301"/>
      <c r="H34" s="304">
        <f>G34*F34*(1+G34)</f>
        <v>0</v>
      </c>
    </row>
    <row r="35" spans="2:6" ht="25.5" customHeight="1">
      <c r="B35" s="16"/>
      <c r="C35" s="66"/>
      <c r="D35" s="67"/>
      <c r="E35" s="75"/>
      <c r="F35" s="69"/>
    </row>
    <row r="36" spans="1:8" ht="25.5" customHeight="1">
      <c r="A36" s="367">
        <v>7</v>
      </c>
      <c r="B36" s="368" t="s">
        <v>0</v>
      </c>
      <c r="C36" s="368"/>
      <c r="D36" s="368"/>
      <c r="E36" s="368"/>
      <c r="F36" s="368"/>
      <c r="G36" s="368"/>
      <c r="H36" s="368"/>
    </row>
    <row r="37" spans="1:8" ht="32.25" customHeight="1">
      <c r="A37" s="367"/>
      <c r="B37" s="303" t="s">
        <v>1</v>
      </c>
      <c r="C37" s="305" t="s">
        <v>2</v>
      </c>
      <c r="D37" s="305" t="s">
        <v>3</v>
      </c>
      <c r="E37" s="303" t="s">
        <v>4</v>
      </c>
      <c r="F37" s="369" t="s">
        <v>5</v>
      </c>
      <c r="G37" s="370"/>
      <c r="H37" s="303" t="s">
        <v>6</v>
      </c>
    </row>
    <row r="38" spans="1:8" ht="25.5" customHeight="1">
      <c r="A38" s="367"/>
      <c r="B38" s="264">
        <f>+'6. WEIGHT PER PRODUCT '!D8</f>
        <v>0</v>
      </c>
      <c r="C38" s="306">
        <f>+'6. WEIGHT PER PRODUCT '!B18</f>
        <v>0</v>
      </c>
      <c r="D38" s="306">
        <f>+C38-B38</f>
        <v>0</v>
      </c>
      <c r="E38" s="307">
        <v>68.43</v>
      </c>
      <c r="F38" s="371"/>
      <c r="G38" s="372"/>
      <c r="H38" s="304">
        <f>+E38*D38*(12-F38)/12</f>
        <v>0</v>
      </c>
    </row>
    <row r="39" ht="25.5" customHeight="1"/>
    <row r="40" spans="2:4" ht="25.5" customHeight="1">
      <c r="B40" s="373" t="s">
        <v>247</v>
      </c>
      <c r="C40" s="373"/>
      <c r="D40" s="374"/>
    </row>
    <row r="41" spans="2:4" ht="25.5" customHeight="1">
      <c r="B41" s="375" t="s">
        <v>217</v>
      </c>
      <c r="C41" s="375"/>
      <c r="D41" s="308" t="e">
        <f>G7+G13+G16+G19+G22+H34/12</f>
        <v>#DIV/0!</v>
      </c>
    </row>
    <row r="42" spans="2:4" ht="25.5" customHeight="1">
      <c r="B42" s="376" t="s">
        <v>218</v>
      </c>
      <c r="C42" s="376"/>
      <c r="D42" s="309" t="e">
        <f>D41*12</f>
        <v>#DIV/0!</v>
      </c>
    </row>
    <row r="43" spans="2:4" ht="25.5" customHeight="1">
      <c r="B43" s="375" t="s">
        <v>7</v>
      </c>
      <c r="C43" s="375"/>
      <c r="D43" s="308">
        <f>+H38</f>
        <v>0</v>
      </c>
    </row>
    <row r="44" spans="2:4" ht="25.5" customHeight="1">
      <c r="B44" s="375" t="s">
        <v>8</v>
      </c>
      <c r="C44" s="375"/>
      <c r="D44" s="308">
        <v>0</v>
      </c>
    </row>
    <row r="45" spans="2:8" ht="25.5" customHeight="1">
      <c r="B45" s="365" t="s">
        <v>9</v>
      </c>
      <c r="C45" s="365"/>
      <c r="D45" s="309">
        <f>+D43+D44</f>
        <v>0</v>
      </c>
      <c r="H45" s="313"/>
    </row>
    <row r="46" spans="2:4" ht="25.5" customHeight="1">
      <c r="B46" s="366" t="s">
        <v>10</v>
      </c>
      <c r="C46" s="366"/>
      <c r="D46" s="312" t="e">
        <f>(D45-D42)/D42</f>
        <v>#DIV/0!</v>
      </c>
    </row>
    <row r="47" spans="2:6" ht="25.5" customHeight="1">
      <c r="B47" s="16"/>
      <c r="C47" s="66"/>
      <c r="D47" s="67"/>
      <c r="E47" s="75"/>
      <c r="F47" s="69"/>
    </row>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sheetData>
  <sheetProtection/>
  <mergeCells count="30">
    <mergeCell ref="A3:G3"/>
    <mergeCell ref="B32:H32"/>
    <mergeCell ref="A15:A16"/>
    <mergeCell ref="A18:A19"/>
    <mergeCell ref="B13:F13"/>
    <mergeCell ref="B15:G15"/>
    <mergeCell ref="B21:G21"/>
    <mergeCell ref="G22:G29"/>
    <mergeCell ref="A32:A34"/>
    <mergeCell ref="A22:A29"/>
    <mergeCell ref="B44:C44"/>
    <mergeCell ref="A1:G1"/>
    <mergeCell ref="B6:D6"/>
    <mergeCell ref="G7:G8"/>
    <mergeCell ref="B18:G18"/>
    <mergeCell ref="A5:G5"/>
    <mergeCell ref="A12:A13"/>
    <mergeCell ref="B12:G12"/>
    <mergeCell ref="B10:C10"/>
    <mergeCell ref="A6:A8"/>
    <mergeCell ref="B45:C45"/>
    <mergeCell ref="B46:C46"/>
    <mergeCell ref="A36:A38"/>
    <mergeCell ref="B36:H36"/>
    <mergeCell ref="F37:G37"/>
    <mergeCell ref="F38:G38"/>
    <mergeCell ref="B40:D40"/>
    <mergeCell ref="B41:C41"/>
    <mergeCell ref="B42:C42"/>
    <mergeCell ref="B43:C43"/>
  </mergeCells>
  <printOptions/>
  <pageMargins left="0.7086614173228347" right="0.7086614173228347" top="0.7480314960629921" bottom="0.7480314960629921" header="0.31496062992125984" footer="0.31496062992125984"/>
  <pageSetup horizontalDpi="600" verticalDpi="600" orientation="portrait" paperSize="9" scale="65" r:id="rId3"/>
  <legacyDrawing r:id="rId2"/>
</worksheet>
</file>

<file path=xl/worksheets/sheet9.xml><?xml version="1.0" encoding="utf-8"?>
<worksheet xmlns="http://schemas.openxmlformats.org/spreadsheetml/2006/main" xmlns:r="http://schemas.openxmlformats.org/officeDocument/2006/relationships">
  <dimension ref="A1:I50"/>
  <sheetViews>
    <sheetView zoomScalePageLayoutView="0" workbookViewId="0" topLeftCell="A19">
      <selection activeCell="P25" sqref="P25"/>
    </sheetView>
  </sheetViews>
  <sheetFormatPr defaultColWidth="9.140625" defaultRowHeight="15"/>
  <sheetData>
    <row r="1" spans="1:9" ht="15" customHeight="1">
      <c r="A1" s="405" t="s">
        <v>11</v>
      </c>
      <c r="B1" s="405"/>
      <c r="C1" s="405"/>
      <c r="D1" s="405"/>
      <c r="E1" s="405"/>
      <c r="F1" s="405"/>
      <c r="G1" s="405"/>
      <c r="H1" s="405"/>
      <c r="I1" s="405"/>
    </row>
    <row r="2" spans="1:9" ht="14.25">
      <c r="A2" s="405"/>
      <c r="B2" s="405"/>
      <c r="C2" s="405"/>
      <c r="D2" s="405"/>
      <c r="E2" s="405"/>
      <c r="F2" s="405"/>
      <c r="G2" s="405"/>
      <c r="H2" s="405"/>
      <c r="I2" s="405"/>
    </row>
    <row r="3" spans="1:9" ht="14.25">
      <c r="A3" s="405"/>
      <c r="B3" s="405"/>
      <c r="C3" s="405"/>
      <c r="D3" s="405"/>
      <c r="E3" s="405"/>
      <c r="F3" s="405"/>
      <c r="G3" s="405"/>
      <c r="H3" s="405"/>
      <c r="I3" s="405"/>
    </row>
    <row r="4" spans="1:9" ht="14.25">
      <c r="A4" s="405"/>
      <c r="B4" s="405"/>
      <c r="C4" s="405"/>
      <c r="D4" s="405"/>
      <c r="E4" s="405"/>
      <c r="F4" s="405"/>
      <c r="G4" s="405"/>
      <c r="H4" s="405"/>
      <c r="I4" s="405"/>
    </row>
    <row r="5" spans="1:9" ht="14.25">
      <c r="A5" s="405"/>
      <c r="B5" s="405"/>
      <c r="C5" s="405"/>
      <c r="D5" s="405"/>
      <c r="E5" s="405"/>
      <c r="F5" s="405"/>
      <c r="G5" s="405"/>
      <c r="H5" s="405"/>
      <c r="I5" s="405"/>
    </row>
    <row r="6" spans="1:9" ht="14.25">
      <c r="A6" s="405"/>
      <c r="B6" s="405"/>
      <c r="C6" s="405"/>
      <c r="D6" s="405"/>
      <c r="E6" s="405"/>
      <c r="F6" s="405"/>
      <c r="G6" s="405"/>
      <c r="H6" s="405"/>
      <c r="I6" s="405"/>
    </row>
    <row r="7" spans="1:9" ht="14.25">
      <c r="A7" s="405"/>
      <c r="B7" s="405"/>
      <c r="C7" s="405"/>
      <c r="D7" s="405"/>
      <c r="E7" s="405"/>
      <c r="F7" s="405"/>
      <c r="G7" s="405"/>
      <c r="H7" s="405"/>
      <c r="I7" s="405"/>
    </row>
    <row r="8" spans="1:9" ht="14.25">
      <c r="A8" s="405"/>
      <c r="B8" s="405"/>
      <c r="C8" s="405"/>
      <c r="D8" s="405"/>
      <c r="E8" s="405"/>
      <c r="F8" s="405"/>
      <c r="G8" s="405"/>
      <c r="H8" s="405"/>
      <c r="I8" s="405"/>
    </row>
    <row r="9" spans="1:9" ht="14.25">
      <c r="A9" s="405"/>
      <c r="B9" s="405"/>
      <c r="C9" s="405"/>
      <c r="D9" s="405"/>
      <c r="E9" s="405"/>
      <c r="F9" s="405"/>
      <c r="G9" s="405"/>
      <c r="H9" s="405"/>
      <c r="I9" s="405"/>
    </row>
    <row r="10" spans="1:9" ht="14.25">
      <c r="A10" s="405"/>
      <c r="B10" s="405"/>
      <c r="C10" s="405"/>
      <c r="D10" s="405"/>
      <c r="E10" s="405"/>
      <c r="F10" s="405"/>
      <c r="G10" s="405"/>
      <c r="H10" s="405"/>
      <c r="I10" s="405"/>
    </row>
    <row r="11" spans="1:9" ht="14.25">
      <c r="A11" s="405"/>
      <c r="B11" s="405"/>
      <c r="C11" s="405"/>
      <c r="D11" s="405"/>
      <c r="E11" s="405"/>
      <c r="F11" s="405"/>
      <c r="G11" s="405"/>
      <c r="H11" s="405"/>
      <c r="I11" s="405"/>
    </row>
    <row r="12" spans="1:9" ht="14.25">
      <c r="A12" s="405"/>
      <c r="B12" s="405"/>
      <c r="C12" s="405"/>
      <c r="D12" s="405"/>
      <c r="E12" s="405"/>
      <c r="F12" s="405"/>
      <c r="G12" s="405"/>
      <c r="H12" s="405"/>
      <c r="I12" s="405"/>
    </row>
    <row r="13" spans="1:9" ht="14.25">
      <c r="A13" s="405"/>
      <c r="B13" s="405"/>
      <c r="C13" s="405"/>
      <c r="D13" s="405"/>
      <c r="E13" s="405"/>
      <c r="F13" s="405"/>
      <c r="G13" s="405"/>
      <c r="H13" s="405"/>
      <c r="I13" s="405"/>
    </row>
    <row r="14" spans="1:9" ht="14.25">
      <c r="A14" s="405"/>
      <c r="B14" s="405"/>
      <c r="C14" s="405"/>
      <c r="D14" s="405"/>
      <c r="E14" s="405"/>
      <c r="F14" s="405"/>
      <c r="G14" s="405"/>
      <c r="H14" s="405"/>
      <c r="I14" s="405"/>
    </row>
    <row r="15" spans="1:9" ht="14.25">
      <c r="A15" s="405"/>
      <c r="B15" s="405"/>
      <c r="C15" s="405"/>
      <c r="D15" s="405"/>
      <c r="E15" s="405"/>
      <c r="F15" s="405"/>
      <c r="G15" s="405"/>
      <c r="H15" s="405"/>
      <c r="I15" s="405"/>
    </row>
    <row r="16" spans="1:9" ht="14.25">
      <c r="A16" s="405"/>
      <c r="B16" s="405"/>
      <c r="C16" s="405"/>
      <c r="D16" s="405"/>
      <c r="E16" s="405"/>
      <c r="F16" s="405"/>
      <c r="G16" s="405"/>
      <c r="H16" s="405"/>
      <c r="I16" s="405"/>
    </row>
    <row r="17" spans="1:9" ht="14.25">
      <c r="A17" s="405"/>
      <c r="B17" s="405"/>
      <c r="C17" s="405"/>
      <c r="D17" s="405"/>
      <c r="E17" s="405"/>
      <c r="F17" s="405"/>
      <c r="G17" s="405"/>
      <c r="H17" s="405"/>
      <c r="I17" s="405"/>
    </row>
    <row r="18" spans="1:9" ht="14.25">
      <c r="A18" s="405"/>
      <c r="B18" s="405"/>
      <c r="C18" s="405"/>
      <c r="D18" s="405"/>
      <c r="E18" s="405"/>
      <c r="F18" s="405"/>
      <c r="G18" s="405"/>
      <c r="H18" s="405"/>
      <c r="I18" s="405"/>
    </row>
    <row r="19" spans="1:9" ht="14.25">
      <c r="A19" s="405"/>
      <c r="B19" s="405"/>
      <c r="C19" s="405"/>
      <c r="D19" s="405"/>
      <c r="E19" s="405"/>
      <c r="F19" s="405"/>
      <c r="G19" s="405"/>
      <c r="H19" s="405"/>
      <c r="I19" s="405"/>
    </row>
    <row r="20" spans="1:9" ht="14.25">
      <c r="A20" s="405"/>
      <c r="B20" s="405"/>
      <c r="C20" s="405"/>
      <c r="D20" s="405"/>
      <c r="E20" s="405"/>
      <c r="F20" s="405"/>
      <c r="G20" s="405"/>
      <c r="H20" s="405"/>
      <c r="I20" s="405"/>
    </row>
    <row r="21" spans="1:9" ht="14.25">
      <c r="A21" s="405"/>
      <c r="B21" s="405"/>
      <c r="C21" s="405"/>
      <c r="D21" s="405"/>
      <c r="E21" s="405"/>
      <c r="F21" s="405"/>
      <c r="G21" s="405"/>
      <c r="H21" s="405"/>
      <c r="I21" s="405"/>
    </row>
    <row r="22" spans="1:9" ht="14.25">
      <c r="A22" s="405"/>
      <c r="B22" s="405"/>
      <c r="C22" s="405"/>
      <c r="D22" s="405"/>
      <c r="E22" s="405"/>
      <c r="F22" s="405"/>
      <c r="G22" s="405"/>
      <c r="H22" s="405"/>
      <c r="I22" s="405"/>
    </row>
    <row r="23" spans="1:9" ht="14.25">
      <c r="A23" s="405"/>
      <c r="B23" s="405"/>
      <c r="C23" s="405"/>
      <c r="D23" s="405"/>
      <c r="E23" s="405"/>
      <c r="F23" s="405"/>
      <c r="G23" s="405"/>
      <c r="H23" s="405"/>
      <c r="I23" s="405"/>
    </row>
    <row r="24" spans="1:9" ht="14.25">
      <c r="A24" s="405"/>
      <c r="B24" s="405"/>
      <c r="C24" s="405"/>
      <c r="D24" s="405"/>
      <c r="E24" s="405"/>
      <c r="F24" s="405"/>
      <c r="G24" s="405"/>
      <c r="H24" s="405"/>
      <c r="I24" s="405"/>
    </row>
    <row r="25" spans="1:9" ht="14.25">
      <c r="A25" s="405"/>
      <c r="B25" s="405"/>
      <c r="C25" s="405"/>
      <c r="D25" s="405"/>
      <c r="E25" s="405"/>
      <c r="F25" s="405"/>
      <c r="G25" s="405"/>
      <c r="H25" s="405"/>
      <c r="I25" s="405"/>
    </row>
    <row r="26" spans="1:9" ht="14.25">
      <c r="A26" s="405"/>
      <c r="B26" s="405"/>
      <c r="C26" s="405"/>
      <c r="D26" s="405"/>
      <c r="E26" s="405"/>
      <c r="F26" s="405"/>
      <c r="G26" s="405"/>
      <c r="H26" s="405"/>
      <c r="I26" s="405"/>
    </row>
    <row r="27" spans="1:9" ht="14.25">
      <c r="A27" s="405"/>
      <c r="B27" s="405"/>
      <c r="C27" s="405"/>
      <c r="D27" s="405"/>
      <c r="E27" s="405"/>
      <c r="F27" s="405"/>
      <c r="G27" s="405"/>
      <c r="H27" s="405"/>
      <c r="I27" s="405"/>
    </row>
    <row r="28" spans="1:9" ht="14.25">
      <c r="A28" s="405"/>
      <c r="B28" s="405"/>
      <c r="C28" s="405"/>
      <c r="D28" s="405"/>
      <c r="E28" s="405"/>
      <c r="F28" s="405"/>
      <c r="G28" s="405"/>
      <c r="H28" s="405"/>
      <c r="I28" s="405"/>
    </row>
    <row r="29" spans="1:9" ht="14.25">
      <c r="A29" s="405"/>
      <c r="B29" s="405"/>
      <c r="C29" s="405"/>
      <c r="D29" s="405"/>
      <c r="E29" s="405"/>
      <c r="F29" s="405"/>
      <c r="G29" s="405"/>
      <c r="H29" s="405"/>
      <c r="I29" s="405"/>
    </row>
    <row r="30" spans="1:9" ht="14.25">
      <c r="A30" s="405"/>
      <c r="B30" s="405"/>
      <c r="C30" s="405"/>
      <c r="D30" s="405"/>
      <c r="E30" s="405"/>
      <c r="F30" s="405"/>
      <c r="G30" s="405"/>
      <c r="H30" s="405"/>
      <c r="I30" s="405"/>
    </row>
    <row r="31" spans="1:9" ht="14.25">
      <c r="A31" s="405"/>
      <c r="B31" s="405"/>
      <c r="C31" s="405"/>
      <c r="D31" s="405"/>
      <c r="E31" s="405"/>
      <c r="F31" s="405"/>
      <c r="G31" s="405"/>
      <c r="H31" s="405"/>
      <c r="I31" s="405"/>
    </row>
    <row r="32" spans="1:9" ht="14.25">
      <c r="A32" s="405"/>
      <c r="B32" s="405"/>
      <c r="C32" s="405"/>
      <c r="D32" s="405"/>
      <c r="E32" s="405"/>
      <c r="F32" s="405"/>
      <c r="G32" s="405"/>
      <c r="H32" s="405"/>
      <c r="I32" s="405"/>
    </row>
    <row r="33" spans="1:9" ht="14.25">
      <c r="A33" s="405"/>
      <c r="B33" s="405"/>
      <c r="C33" s="405"/>
      <c r="D33" s="405"/>
      <c r="E33" s="405"/>
      <c r="F33" s="405"/>
      <c r="G33" s="405"/>
      <c r="H33" s="405"/>
      <c r="I33" s="405"/>
    </row>
    <row r="34" spans="1:9" ht="14.25">
      <c r="A34" s="405"/>
      <c r="B34" s="405"/>
      <c r="C34" s="405"/>
      <c r="D34" s="405"/>
      <c r="E34" s="405"/>
      <c r="F34" s="405"/>
      <c r="G34" s="405"/>
      <c r="H34" s="405"/>
      <c r="I34" s="405"/>
    </row>
    <row r="35" spans="1:9" ht="14.25">
      <c r="A35" s="405"/>
      <c r="B35" s="405"/>
      <c r="C35" s="405"/>
      <c r="D35" s="405"/>
      <c r="E35" s="405"/>
      <c r="F35" s="405"/>
      <c r="G35" s="405"/>
      <c r="H35" s="405"/>
      <c r="I35" s="405"/>
    </row>
    <row r="36" spans="1:9" ht="14.25">
      <c r="A36" s="405"/>
      <c r="B36" s="405"/>
      <c r="C36" s="405"/>
      <c r="D36" s="405"/>
      <c r="E36" s="405"/>
      <c r="F36" s="405"/>
      <c r="G36" s="405"/>
      <c r="H36" s="405"/>
      <c r="I36" s="405"/>
    </row>
    <row r="37" spans="1:9" ht="14.25">
      <c r="A37" s="405"/>
      <c r="B37" s="405"/>
      <c r="C37" s="405"/>
      <c r="D37" s="405"/>
      <c r="E37" s="405"/>
      <c r="F37" s="405"/>
      <c r="G37" s="405"/>
      <c r="H37" s="405"/>
      <c r="I37" s="405"/>
    </row>
    <row r="38" spans="1:9" ht="14.25">
      <c r="A38" s="405"/>
      <c r="B38" s="405"/>
      <c r="C38" s="405"/>
      <c r="D38" s="405"/>
      <c r="E38" s="405"/>
      <c r="F38" s="405"/>
      <c r="G38" s="405"/>
      <c r="H38" s="405"/>
      <c r="I38" s="405"/>
    </row>
    <row r="39" spans="1:9" ht="14.25">
      <c r="A39" s="405"/>
      <c r="B39" s="405"/>
      <c r="C39" s="405"/>
      <c r="D39" s="405"/>
      <c r="E39" s="405"/>
      <c r="F39" s="405"/>
      <c r="G39" s="405"/>
      <c r="H39" s="405"/>
      <c r="I39" s="405"/>
    </row>
    <row r="40" spans="1:9" ht="14.25">
      <c r="A40" s="405"/>
      <c r="B40" s="405"/>
      <c r="C40" s="405"/>
      <c r="D40" s="405"/>
      <c r="E40" s="405"/>
      <c r="F40" s="405"/>
      <c r="G40" s="405"/>
      <c r="H40" s="405"/>
      <c r="I40" s="405"/>
    </row>
    <row r="41" spans="1:9" ht="14.25">
      <c r="A41" s="405"/>
      <c r="B41" s="405"/>
      <c r="C41" s="405"/>
      <c r="D41" s="405"/>
      <c r="E41" s="405"/>
      <c r="F41" s="405"/>
      <c r="G41" s="405"/>
      <c r="H41" s="405"/>
      <c r="I41" s="405"/>
    </row>
    <row r="42" spans="1:9" ht="14.25">
      <c r="A42" s="405"/>
      <c r="B42" s="405"/>
      <c r="C42" s="405"/>
      <c r="D42" s="405"/>
      <c r="E42" s="405"/>
      <c r="F42" s="405"/>
      <c r="G42" s="405"/>
      <c r="H42" s="405"/>
      <c r="I42" s="405"/>
    </row>
    <row r="43" spans="1:9" ht="14.25">
      <c r="A43" s="405"/>
      <c r="B43" s="405"/>
      <c r="C43" s="405"/>
      <c r="D43" s="405"/>
      <c r="E43" s="405"/>
      <c r="F43" s="405"/>
      <c r="G43" s="405"/>
      <c r="H43" s="405"/>
      <c r="I43" s="405"/>
    </row>
    <row r="44" spans="1:9" ht="14.25">
      <c r="A44" s="405"/>
      <c r="B44" s="405"/>
      <c r="C44" s="405"/>
      <c r="D44" s="405"/>
      <c r="E44" s="405"/>
      <c r="F44" s="405"/>
      <c r="G44" s="405"/>
      <c r="H44" s="405"/>
      <c r="I44" s="405"/>
    </row>
    <row r="45" spans="1:9" ht="14.25">
      <c r="A45" s="405"/>
      <c r="B45" s="405"/>
      <c r="C45" s="405"/>
      <c r="D45" s="405"/>
      <c r="E45" s="405"/>
      <c r="F45" s="405"/>
      <c r="G45" s="405"/>
      <c r="H45" s="405"/>
      <c r="I45" s="405"/>
    </row>
    <row r="46" spans="1:9" ht="14.25">
      <c r="A46" s="405"/>
      <c r="B46" s="405"/>
      <c r="C46" s="405"/>
      <c r="D46" s="405"/>
      <c r="E46" s="405"/>
      <c r="F46" s="405"/>
      <c r="G46" s="405"/>
      <c r="H46" s="405"/>
      <c r="I46" s="405"/>
    </row>
    <row r="47" spans="1:9" ht="14.25">
      <c r="A47" s="405"/>
      <c r="B47" s="405"/>
      <c r="C47" s="405"/>
      <c r="D47" s="405"/>
      <c r="E47" s="405"/>
      <c r="F47" s="405"/>
      <c r="G47" s="405"/>
      <c r="H47" s="405"/>
      <c r="I47" s="405"/>
    </row>
    <row r="48" spans="1:9" ht="14.25">
      <c r="A48" s="405"/>
      <c r="B48" s="405"/>
      <c r="C48" s="405"/>
      <c r="D48" s="405"/>
      <c r="E48" s="405"/>
      <c r="F48" s="405"/>
      <c r="G48" s="405"/>
      <c r="H48" s="405"/>
      <c r="I48" s="405"/>
    </row>
    <row r="49" spans="1:9" ht="14.25">
      <c r="A49" s="405"/>
      <c r="B49" s="405"/>
      <c r="C49" s="405"/>
      <c r="D49" s="405"/>
      <c r="E49" s="405"/>
      <c r="F49" s="405"/>
      <c r="G49" s="405"/>
      <c r="H49" s="405"/>
      <c r="I49" s="405"/>
    </row>
    <row r="50" spans="1:9" ht="14.25">
      <c r="A50" s="405"/>
      <c r="B50" s="405"/>
      <c r="C50" s="405"/>
      <c r="D50" s="405"/>
      <c r="E50" s="405"/>
      <c r="F50" s="405"/>
      <c r="G50" s="405"/>
      <c r="H50" s="405"/>
      <c r="I50" s="405"/>
    </row>
  </sheetData>
  <sheetProtection/>
  <mergeCells count="1">
    <mergeCell ref="A1:I5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Nicoletta Antoniou</dc:creator>
  <cp:keywords/>
  <dc:description/>
  <cp:lastModifiedBy>Natasa Hambouridou</cp:lastModifiedBy>
  <cp:lastPrinted>2008-09-10T09:30:03Z</cp:lastPrinted>
  <dcterms:created xsi:type="dcterms:W3CDTF">2008-07-29T07:59:40Z</dcterms:created>
  <dcterms:modified xsi:type="dcterms:W3CDTF">2008-09-12T10:38:54Z</dcterms:modified>
  <cp:category/>
  <cp:version/>
  <cp:contentType/>
  <cp:contentStatus/>
</cp:coreProperties>
</file>