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Χρεώ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michael</author>
  </authors>
  <commentList>
    <comment ref="D2" authorId="0">
      <text>
        <r>
          <rPr>
            <sz val="9"/>
            <rFont val="Calibri"/>
            <family val="2"/>
          </rPr>
          <t>Επιλογή από το 'drop-down' μενού.</t>
        </r>
        <r>
          <rPr>
            <sz val="9"/>
            <rFont val="Tahoma"/>
            <family val="0"/>
          </rPr>
          <t xml:space="preserve">
</t>
        </r>
      </text>
    </comment>
    <comment ref="F8" authorId="0">
      <text>
        <r>
          <rPr>
            <sz val="9"/>
            <rFont val="Calibri"/>
            <family val="2"/>
          </rPr>
          <t>Εάν ΝΑΙ να αναγραφεί το κόστος ανάλογα</t>
        </r>
        <r>
          <rPr>
            <sz val="9"/>
            <rFont val="Tahoma"/>
            <family val="2"/>
          </rPr>
          <t xml:space="preserve">.
</t>
        </r>
      </text>
    </comment>
    <comment ref="F15" authorId="0">
      <text>
        <r>
          <rPr>
            <sz val="9"/>
            <rFont val="Calibri"/>
            <family val="2"/>
          </rPr>
          <t>Εάν ΝΑΙ να αναγραφεί το κόστος ανάλογα.</t>
        </r>
        <r>
          <rPr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Calibri"/>
            <family val="2"/>
          </rPr>
          <t>Να αναγραφεί το τέλος ανά m</t>
        </r>
        <r>
          <rPr>
            <sz val="9"/>
            <rFont val="Calibri"/>
            <family val="2"/>
          </rPr>
          <t>²</t>
        </r>
        <r>
          <rPr>
            <sz val="9"/>
            <rFont val="Calibri"/>
            <family val="2"/>
          </rPr>
          <t xml:space="preserve"> </t>
        </r>
        <r>
          <rPr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Calibri"/>
            <family val="2"/>
          </rPr>
          <t>Να αναγραφεί το κόστος ανά Kw</t>
        </r>
        <r>
          <rPr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Calibri"/>
            <family val="2"/>
          </rPr>
          <t>Να αναγραφεί το κόστος ανά m²</t>
        </r>
        <r>
          <rPr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Calibri"/>
            <family val="2"/>
          </rPr>
          <t>Να αναγραφεί το κόστος ανά m²</t>
        </r>
        <r>
          <rPr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Calibri"/>
            <family val="2"/>
          </rPr>
          <t>Να αναγραφεί το κόστος ανά m²</t>
        </r>
        <r>
          <rPr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Calibri"/>
            <family val="2"/>
          </rPr>
          <t>Να αναγραφεί το κόστος ανά m²</t>
        </r>
        <r>
          <rPr>
            <sz val="9"/>
            <rFont val="Tahoma"/>
            <family val="2"/>
          </rPr>
          <t xml:space="preserve">
</t>
        </r>
      </text>
    </comment>
    <comment ref="C26" authorId="0">
      <text>
        <r>
          <rPr>
            <sz val="9"/>
            <rFont val="Calibri"/>
            <family val="2"/>
          </rPr>
          <t>Να συμπληρώνονται ανάλογα τα αιτούμενα/ελάχιστα μέτρα, τα αιτούμενα KW και τα στοιχεία που αφορουν τις κεραίες.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<sst xmlns="http://schemas.openxmlformats.org/spreadsheetml/2006/main" count="104" uniqueCount="62">
  <si>
    <t>Μη Επαναλαμβανόμενες Χρεώσεις Συνεγκατάστασης</t>
  </si>
  <si>
    <t>Περιοδικές Χρεώσεις Συνεγκατάστασης</t>
  </si>
  <si>
    <t>Τέλος Διεξαγωγής Τεχνικής Μελέτης</t>
  </si>
  <si>
    <t>Α</t>
  </si>
  <si>
    <t>Β</t>
  </si>
  <si>
    <t>ΝΑΙ</t>
  </si>
  <si>
    <t>Ετοιμασία Προσφοράς</t>
  </si>
  <si>
    <t>Tέλος Διαμόρφωσης του Χώρου Συνεγκατάστασης</t>
  </si>
  <si>
    <t xml:space="preserve">Έξοδα Εξασφάλισης Αδειών </t>
  </si>
  <si>
    <t>Έξοδα για άλλες διοικητικές πράξεις</t>
  </si>
  <si>
    <t>Έξοδα εκτέλεση εργασιών διαμόρφωση χώρου.</t>
  </si>
  <si>
    <t>Έξοδα σχεδιασμού και εγκατάστασης ηλεκτρομηχανολογικού εξοπλισμού</t>
  </si>
  <si>
    <t>Με συνεχή και εναλλασσόμενη τάση</t>
  </si>
  <si>
    <t>-</t>
  </si>
  <si>
    <t>Συνολική μη Επαναλαμβανόμενη Χρέωση</t>
  </si>
  <si>
    <t>Εναλλασσόμενη τάση</t>
  </si>
  <si>
    <t>Α.1</t>
  </si>
  <si>
    <t>Α.1.1</t>
  </si>
  <si>
    <t>Α.1.2</t>
  </si>
  <si>
    <t>Α.2</t>
  </si>
  <si>
    <t>Α.2.1</t>
  </si>
  <si>
    <t>Α.2.2</t>
  </si>
  <si>
    <t>Α.3</t>
  </si>
  <si>
    <t>Εντός κτιρίου (αγροτικές περιοχές)</t>
  </si>
  <si>
    <t>Εντός κτιρίου ( αστικές περιοχές)</t>
  </si>
  <si>
    <t>Α.4</t>
  </si>
  <si>
    <t>Σε οροφή κτιρίου ( αγροτικές περιοχές)</t>
  </si>
  <si>
    <t>Α.5</t>
  </si>
  <si>
    <t>Α.6</t>
  </si>
  <si>
    <t>Σε περίβολο (αστικές περιοχές)</t>
  </si>
  <si>
    <t>Σε περίβολο (αγροτικές περιοχές)</t>
  </si>
  <si>
    <t>Α.7.1</t>
  </si>
  <si>
    <t>Α.7</t>
  </si>
  <si>
    <t>Ηλεκτρομηχανολογικές διευκολύνσεις σε εξωτερικό Χώρο Συνεγκατάστασης Κτιρίου (οροφή και περίβολο)</t>
  </si>
  <si>
    <t>Α.7.2</t>
  </si>
  <si>
    <t>Β.1</t>
  </si>
  <si>
    <t>Β.2</t>
  </si>
  <si>
    <t>Β.3</t>
  </si>
  <si>
    <t>Β.4</t>
  </si>
  <si>
    <t>Β.5</t>
  </si>
  <si>
    <t xml:space="preserve">Εναλλασσόμενη τάση </t>
  </si>
  <si>
    <t>Kw</t>
  </si>
  <si>
    <r>
      <t>m</t>
    </r>
    <r>
      <rPr>
        <b/>
        <sz val="10"/>
        <rFont val="Calibri"/>
        <family val="2"/>
      </rPr>
      <t>²</t>
    </r>
  </si>
  <si>
    <t>Έξοδα μετακίνησης και επανεγκατάστασης εξοπλισμού</t>
  </si>
  <si>
    <t>Σε οροφή κτιρίου ( αστικές περιοχές)</t>
  </si>
  <si>
    <t>Συνολική Περιοδική Χρέωση</t>
  </si>
  <si>
    <t xml:space="preserve">Συνεγκατάσταση Εξοπλισμού Σταθμού Βάσης </t>
  </si>
  <si>
    <t>Β.6</t>
  </si>
  <si>
    <t xml:space="preserve"> Πυλώνας με ύψος μέχρι 12 μέτρα</t>
  </si>
  <si>
    <t xml:space="preserve"> Πυλώνας με ύψος από 12 μέχρι και 18 μέτρα</t>
  </si>
  <si>
    <t>Πυλώνας με ύψος από 18 μέχρι και 24 μέτρα</t>
  </si>
  <si>
    <t xml:space="preserve"> Πυλώνας με ύψος από 24 μέχρι και 30 μέτρα</t>
  </si>
  <si>
    <t xml:space="preserve"> Πυλώνας με ύψος πάνω από 30 μέχρι 40 μέτρα</t>
  </si>
  <si>
    <t xml:space="preserve"> Πυλώνας με ύψος πάνω από 40 μέτρα</t>
  </si>
  <si>
    <t>Συνεγκατάσταση Κεραιών σε Πυλώνα/Ιστού</t>
  </si>
  <si>
    <t>Μελέτη για Στατικότητα Πυλώνα/Ιστού</t>
  </si>
  <si>
    <t>Άλλα έξοδα ( χώρος για να καταχωρηση επιπροσθετων εξοδων)</t>
  </si>
  <si>
    <t>Έξοδα εγκατάστασης πυλώνα/ιστού</t>
  </si>
  <si>
    <t>Έξοδα αφαίρεσης παλιού πυλώνα/ιστού</t>
  </si>
  <si>
    <t>Συνεγκατάσταση Κεραιών σε Πυλώνα/Ιστό</t>
  </si>
  <si>
    <t>Β.7</t>
  </si>
  <si>
    <r>
      <t xml:space="preserve">Ιστός με ύψος  </t>
    </r>
    <r>
      <rPr>
        <b/>
        <sz val="10"/>
        <rFont val="Tahoma"/>
        <family val="2"/>
      </rPr>
      <t>Χ</t>
    </r>
    <r>
      <rPr>
        <sz val="10"/>
        <rFont val="Tahoma"/>
        <family val="2"/>
      </rPr>
      <t xml:space="preserve"> μέτρα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</si>
</sst>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00"/>
    <numFmt numFmtId="174" formatCode="#,##0.0"/>
    <numFmt numFmtId="175" formatCode="0.000"/>
    <numFmt numFmtId="176" formatCode="0.00000"/>
    <numFmt numFmtId="177" formatCode="0.0000"/>
    <numFmt numFmtId="178" formatCode="0.00000000"/>
    <numFmt numFmtId="179" formatCode="0.0000000"/>
    <numFmt numFmtId="180" formatCode="0.000000"/>
  </numFmts>
  <fonts count="5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i/>
      <sz val="10"/>
      <color indexed="10"/>
      <name val="Tahoma"/>
      <family val="2"/>
    </font>
    <font>
      <b/>
      <sz val="10"/>
      <name val="Arial"/>
      <family val="2"/>
    </font>
    <font>
      <sz val="9"/>
      <name val="Tahoma"/>
      <family val="0"/>
    </font>
    <font>
      <b/>
      <i/>
      <sz val="10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Tahoma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Tahoma"/>
      <family val="2"/>
    </font>
    <font>
      <sz val="10"/>
      <color theme="0"/>
      <name val="Arial"/>
      <family val="2"/>
    </font>
    <font>
      <b/>
      <sz val="10"/>
      <color theme="0"/>
      <name val="Tahoma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43" fontId="50" fillId="0" borderId="14" xfId="42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wrapText="1"/>
    </xf>
    <xf numFmtId="0" fontId="7" fillId="3" borderId="11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1" fillId="36" borderId="16" xfId="0" applyFont="1" applyFill="1" applyBorder="1" applyAlignment="1">
      <alignment/>
    </xf>
    <xf numFmtId="0" fontId="0" fillId="3" borderId="16" xfId="0" applyFill="1" applyBorder="1" applyAlignment="1">
      <alignment/>
    </xf>
    <xf numFmtId="0" fontId="9" fillId="36" borderId="15" xfId="0" applyFont="1" applyFill="1" applyBorder="1" applyAlignment="1">
      <alignment/>
    </xf>
    <xf numFmtId="0" fontId="2" fillId="37" borderId="15" xfId="0" applyFont="1" applyFill="1" applyBorder="1" applyAlignment="1">
      <alignment wrapText="1"/>
    </xf>
    <xf numFmtId="0" fontId="7" fillId="37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7" fillId="37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>
      <alignment horizontal="center" vertical="center"/>
    </xf>
    <xf numFmtId="43" fontId="50" fillId="0" borderId="0" xfId="42" applyFont="1" applyBorder="1" applyAlignment="1">
      <alignment/>
    </xf>
    <xf numFmtId="0" fontId="7" fillId="37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7" fillId="37" borderId="12" xfId="0" applyFont="1" applyFill="1" applyBorder="1" applyAlignment="1">
      <alignment/>
    </xf>
    <xf numFmtId="0" fontId="7" fillId="35" borderId="15" xfId="0" applyFont="1" applyFill="1" applyBorder="1" applyAlignment="1">
      <alignment horizontal="center" vertical="center"/>
    </xf>
    <xf numFmtId="0" fontId="7" fillId="37" borderId="13" xfId="0" applyFont="1" applyFill="1" applyBorder="1" applyAlignment="1">
      <alignment wrapText="1"/>
    </xf>
    <xf numFmtId="0" fontId="7" fillId="35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5" borderId="18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2" fontId="7" fillId="0" borderId="0" xfId="0" applyNumberFormat="1" applyFont="1" applyFill="1" applyBorder="1" applyAlignment="1">
      <alignment/>
    </xf>
    <xf numFmtId="0" fontId="7" fillId="37" borderId="15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left" vertical="center"/>
    </xf>
    <xf numFmtId="1" fontId="7" fillId="33" borderId="11" xfId="0" applyNumberFormat="1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1" fillId="34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/>
    </xf>
    <xf numFmtId="0" fontId="0" fillId="34" borderId="15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1" fontId="1" fillId="33" borderId="11" xfId="0" applyNumberFormat="1" applyFont="1" applyFill="1" applyBorder="1" applyAlignment="1">
      <alignment horizontal="center" vertical="center"/>
    </xf>
    <xf numFmtId="175" fontId="51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43" fontId="0" fillId="0" borderId="0" xfId="42" applyFont="1" applyAlignment="1">
      <alignment horizontal="center" vertical="center"/>
    </xf>
    <xf numFmtId="43" fontId="0" fillId="0" borderId="0" xfId="42" applyFont="1" applyFill="1" applyBorder="1" applyAlignment="1">
      <alignment horizontal="center" vertical="center"/>
    </xf>
    <xf numFmtId="43" fontId="0" fillId="0" borderId="0" xfId="42" applyFont="1" applyBorder="1" applyAlignment="1">
      <alignment/>
    </xf>
    <xf numFmtId="43" fontId="0" fillId="0" borderId="0" xfId="42" applyFont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3" fillId="2" borderId="11" xfId="0" applyFont="1" applyFill="1" applyBorder="1" applyAlignment="1">
      <alignment/>
    </xf>
    <xf numFmtId="0" fontId="7" fillId="14" borderId="15" xfId="0" applyFont="1" applyFill="1" applyBorder="1" applyAlignment="1">
      <alignment/>
    </xf>
    <xf numFmtId="0" fontId="0" fillId="14" borderId="16" xfId="0" applyFill="1" applyBorder="1" applyAlignment="1">
      <alignment/>
    </xf>
    <xf numFmtId="0" fontId="7" fillId="14" borderId="18" xfId="0" applyFont="1" applyFill="1" applyBorder="1" applyAlignment="1">
      <alignment/>
    </xf>
    <xf numFmtId="0" fontId="0" fillId="35" borderId="15" xfId="0" applyFont="1" applyFill="1" applyBorder="1" applyAlignment="1">
      <alignment wrapText="1"/>
    </xf>
    <xf numFmtId="0" fontId="1" fillId="36" borderId="20" xfId="0" applyFont="1" applyFill="1" applyBorder="1" applyAlignment="1">
      <alignment/>
    </xf>
    <xf numFmtId="2" fontId="50" fillId="0" borderId="14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center"/>
    </xf>
    <xf numFmtId="43" fontId="0" fillId="33" borderId="16" xfId="42" applyFont="1" applyFill="1" applyBorder="1" applyAlignment="1">
      <alignment horizontal="center" vertical="center"/>
    </xf>
    <xf numFmtId="43" fontId="0" fillId="33" borderId="20" xfId="42" applyFont="1" applyFill="1" applyBorder="1" applyAlignment="1">
      <alignment horizontal="center" vertical="center"/>
    </xf>
    <xf numFmtId="43" fontId="0" fillId="33" borderId="11" xfId="42" applyFont="1" applyFill="1" applyBorder="1" applyAlignment="1">
      <alignment horizontal="center" vertical="center"/>
    </xf>
    <xf numFmtId="43" fontId="0" fillId="33" borderId="13" xfId="42" applyFont="1" applyFill="1" applyBorder="1" applyAlignment="1">
      <alignment horizontal="center" vertical="center"/>
    </xf>
    <xf numFmtId="43" fontId="0" fillId="33" borderId="11" xfId="42" applyFont="1" applyFill="1" applyBorder="1" applyAlignment="1">
      <alignment horizontal="center" vertical="center"/>
    </xf>
    <xf numFmtId="43" fontId="0" fillId="33" borderId="12" xfId="42" applyFont="1" applyFill="1" applyBorder="1" applyAlignment="1">
      <alignment horizontal="center"/>
    </xf>
    <xf numFmtId="43" fontId="0" fillId="33" borderId="11" xfId="42" applyFont="1" applyFill="1" applyBorder="1" applyAlignment="1">
      <alignment horizontal="center"/>
    </xf>
    <xf numFmtId="43" fontId="0" fillId="33" borderId="13" xfId="42" applyFont="1" applyFill="1" applyBorder="1" applyAlignment="1">
      <alignment horizontal="center"/>
    </xf>
    <xf numFmtId="43" fontId="0" fillId="38" borderId="11" xfId="42" applyFont="1" applyFill="1" applyBorder="1" applyAlignment="1">
      <alignment horizontal="center"/>
    </xf>
    <xf numFmtId="43" fontId="0" fillId="38" borderId="11" xfId="42" applyFont="1" applyFill="1" applyBorder="1" applyAlignment="1">
      <alignment/>
    </xf>
    <xf numFmtId="2" fontId="0" fillId="38" borderId="11" xfId="0" applyNumberFormat="1" applyFill="1" applyBorder="1" applyAlignment="1">
      <alignment horizontal="center"/>
    </xf>
    <xf numFmtId="0" fontId="12" fillId="34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9" xfId="0" applyFill="1" applyBorder="1" applyAlignment="1">
      <alignment/>
    </xf>
    <xf numFmtId="0" fontId="7" fillId="3" borderId="18" xfId="0" applyFont="1" applyFill="1" applyBorder="1" applyAlignment="1">
      <alignment/>
    </xf>
    <xf numFmtId="0" fontId="7" fillId="3" borderId="11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/>
    </xf>
    <xf numFmtId="0" fontId="0" fillId="35" borderId="24" xfId="0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43" fontId="0" fillId="33" borderId="12" xfId="42" applyFont="1" applyFill="1" applyBorder="1" applyAlignment="1">
      <alignment horizontal="center"/>
    </xf>
    <xf numFmtId="43" fontId="0" fillId="33" borderId="11" xfId="42" applyFont="1" applyFill="1" applyBorder="1" applyAlignment="1">
      <alignment horizontal="center"/>
    </xf>
    <xf numFmtId="43" fontId="0" fillId="33" borderId="13" xfId="42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/>
    </xf>
    <xf numFmtId="0" fontId="0" fillId="14" borderId="16" xfId="0" applyFont="1" applyFill="1" applyBorder="1" applyAlignment="1">
      <alignment/>
    </xf>
    <xf numFmtId="0" fontId="0" fillId="39" borderId="11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37" borderId="16" xfId="0" applyFont="1" applyFill="1" applyBorder="1" applyAlignment="1">
      <alignment/>
    </xf>
    <xf numFmtId="0" fontId="0" fillId="39" borderId="15" xfId="0" applyFont="1" applyFill="1" applyBorder="1" applyAlignment="1">
      <alignment horizontal="center" vertical="center"/>
    </xf>
    <xf numFmtId="0" fontId="0" fillId="34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6</xdr:row>
      <xdr:rowOff>28575</xdr:rowOff>
    </xdr:from>
    <xdr:to>
      <xdr:col>5</xdr:col>
      <xdr:colOff>333375</xdr:colOff>
      <xdr:row>8</xdr:row>
      <xdr:rowOff>114300</xdr:rowOff>
    </xdr:to>
    <xdr:sp>
      <xdr:nvSpPr>
        <xdr:cNvPr id="1" name="Right Brace 8"/>
        <xdr:cNvSpPr>
          <a:spLocks/>
        </xdr:cNvSpPr>
      </xdr:nvSpPr>
      <xdr:spPr>
        <a:xfrm>
          <a:off x="6781800" y="1028700"/>
          <a:ext cx="95250" cy="4095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6.57421875" style="0" customWidth="1"/>
    <col min="2" max="2" width="65.7109375" style="0" customWidth="1"/>
    <col min="3" max="3" width="5.7109375" style="0" customWidth="1"/>
    <col min="4" max="4" width="7.28125" style="0" customWidth="1"/>
    <col min="5" max="5" width="12.8515625" style="0" customWidth="1"/>
    <col min="6" max="6" width="5.140625" style="0" customWidth="1"/>
    <col min="7" max="7" width="4.7109375" style="0" customWidth="1"/>
    <col min="8" max="8" width="4.140625" style="0" customWidth="1"/>
    <col min="9" max="9" width="3.8515625" style="0" customWidth="1"/>
    <col min="10" max="10" width="5.57421875" style="0" customWidth="1"/>
    <col min="11" max="11" width="59.57421875" style="0" customWidth="1"/>
    <col min="12" max="12" width="6.421875" style="0" customWidth="1"/>
    <col min="13" max="13" width="11.00390625" style="0" customWidth="1"/>
  </cols>
  <sheetData>
    <row r="1" ht="12.75">
      <c r="O1" s="72" t="s">
        <v>13</v>
      </c>
    </row>
    <row r="2" spans="1:15" ht="12.75">
      <c r="A2" s="18" t="s">
        <v>3</v>
      </c>
      <c r="B2" s="26" t="s">
        <v>46</v>
      </c>
      <c r="C2" s="115" t="s">
        <v>5</v>
      </c>
      <c r="O2" s="73" t="s">
        <v>5</v>
      </c>
    </row>
    <row r="3" spans="1:15" ht="12.75">
      <c r="A3" s="18" t="s">
        <v>4</v>
      </c>
      <c r="B3" s="26" t="s">
        <v>54</v>
      </c>
      <c r="C3" s="115" t="s">
        <v>5</v>
      </c>
      <c r="O3" s="71">
        <f>PI()*C40^2*C39+(C36*(C37*C38))</f>
        <v>1.6882738347057704</v>
      </c>
    </row>
    <row r="4" spans="1:3" ht="15">
      <c r="A4" s="3"/>
      <c r="B4" s="27"/>
      <c r="C4" s="116"/>
    </row>
    <row r="5" spans="1:12" ht="12.75">
      <c r="A5" s="12"/>
      <c r="B5" s="81" t="s">
        <v>0</v>
      </c>
      <c r="C5" s="117"/>
      <c r="J5" s="81"/>
      <c r="K5" s="83" t="s">
        <v>1</v>
      </c>
      <c r="L5" s="82"/>
    </row>
    <row r="6" spans="2:12" ht="12.75">
      <c r="B6" s="27"/>
      <c r="C6" s="116"/>
      <c r="J6" s="103"/>
      <c r="K6" s="100"/>
      <c r="L6" s="101"/>
    </row>
    <row r="7" spans="1:12" ht="12.75">
      <c r="A7" s="13"/>
      <c r="B7" s="99" t="s">
        <v>2</v>
      </c>
      <c r="C7" s="118" t="s">
        <v>5</v>
      </c>
      <c r="D7" s="4"/>
      <c r="E7" s="113">
        <v>1477.94</v>
      </c>
      <c r="F7" s="6"/>
      <c r="J7" s="105" t="s">
        <v>3</v>
      </c>
      <c r="K7" s="104" t="s">
        <v>46</v>
      </c>
      <c r="L7" s="30"/>
    </row>
    <row r="8" spans="1:12" ht="12.75">
      <c r="A8" s="13"/>
      <c r="B8" s="99" t="s">
        <v>55</v>
      </c>
      <c r="C8" s="118" t="s">
        <v>13</v>
      </c>
      <c r="D8" s="4"/>
      <c r="E8" s="87"/>
      <c r="J8" s="64"/>
      <c r="K8" s="102"/>
      <c r="L8" s="62"/>
    </row>
    <row r="9" spans="1:12" ht="12.75">
      <c r="A9" s="16"/>
      <c r="B9" s="99" t="s">
        <v>6</v>
      </c>
      <c r="C9" s="115" t="s">
        <v>13</v>
      </c>
      <c r="D9" s="4"/>
      <c r="E9" s="87"/>
      <c r="J9" s="35" t="s">
        <v>16</v>
      </c>
      <c r="K9" s="33" t="s">
        <v>24</v>
      </c>
      <c r="L9" s="19" t="s">
        <v>13</v>
      </c>
    </row>
    <row r="10" spans="2:13" ht="12.75">
      <c r="B10" s="51"/>
      <c r="C10" s="119"/>
      <c r="D10" s="4"/>
      <c r="E10" s="54"/>
      <c r="J10" s="36" t="s">
        <v>17</v>
      </c>
      <c r="K10" s="34" t="s">
        <v>15</v>
      </c>
      <c r="L10" s="17" t="s">
        <v>13</v>
      </c>
      <c r="M10" s="88">
        <v>861.14</v>
      </c>
    </row>
    <row r="11" spans="1:13" ht="12.75">
      <c r="A11" s="2"/>
      <c r="B11" s="32" t="s">
        <v>7</v>
      </c>
      <c r="C11" s="120"/>
      <c r="D11" s="4"/>
      <c r="E11" s="54"/>
      <c r="J11" s="36" t="s">
        <v>18</v>
      </c>
      <c r="K11" s="34" t="s">
        <v>12</v>
      </c>
      <c r="L11" s="20" t="s">
        <v>13</v>
      </c>
      <c r="M11" s="89">
        <v>943.15</v>
      </c>
    </row>
    <row r="12" spans="1:13" ht="12.75">
      <c r="A12" s="1"/>
      <c r="B12" s="24" t="s">
        <v>8</v>
      </c>
      <c r="C12" s="121" t="s">
        <v>13</v>
      </c>
      <c r="D12" s="10"/>
      <c r="E12" s="112"/>
      <c r="F12" s="6"/>
      <c r="J12" s="27"/>
      <c r="K12" s="52"/>
      <c r="L12" s="28"/>
      <c r="M12" s="74"/>
    </row>
    <row r="13" spans="1:13" ht="12.75">
      <c r="A13" s="1"/>
      <c r="B13" s="24" t="s">
        <v>9</v>
      </c>
      <c r="C13" s="121" t="s">
        <v>13</v>
      </c>
      <c r="D13" s="10"/>
      <c r="E13" s="113"/>
      <c r="J13" s="35" t="s">
        <v>19</v>
      </c>
      <c r="K13" s="33" t="s">
        <v>23</v>
      </c>
      <c r="L13" s="17" t="s">
        <v>13</v>
      </c>
      <c r="M13" s="74"/>
    </row>
    <row r="14" spans="1:13" ht="12.75">
      <c r="A14" s="1"/>
      <c r="B14" s="24" t="s">
        <v>10</v>
      </c>
      <c r="C14" s="121" t="s">
        <v>5</v>
      </c>
      <c r="D14" s="10"/>
      <c r="E14" s="114">
        <v>697</v>
      </c>
      <c r="J14" s="36" t="s">
        <v>20</v>
      </c>
      <c r="K14" s="37" t="s">
        <v>15</v>
      </c>
      <c r="L14" s="17" t="s">
        <v>13</v>
      </c>
      <c r="M14" s="88">
        <v>697.11</v>
      </c>
    </row>
    <row r="15" spans="1:13" ht="12.75">
      <c r="A15" s="1"/>
      <c r="B15" s="24" t="s">
        <v>57</v>
      </c>
      <c r="C15" s="115" t="s">
        <v>5</v>
      </c>
      <c r="D15" s="4"/>
      <c r="E15" s="113">
        <v>1317</v>
      </c>
      <c r="J15" s="36" t="s">
        <v>21</v>
      </c>
      <c r="K15" s="37" t="s">
        <v>12</v>
      </c>
      <c r="L15" s="17" t="s">
        <v>13</v>
      </c>
      <c r="M15" s="89">
        <v>779.12</v>
      </c>
    </row>
    <row r="16" spans="1:13" ht="12.75">
      <c r="A16" s="4"/>
      <c r="B16" s="24" t="s">
        <v>58</v>
      </c>
      <c r="C16" s="115" t="s">
        <v>13</v>
      </c>
      <c r="D16" s="4"/>
      <c r="E16" s="113"/>
      <c r="J16" s="27"/>
      <c r="K16" s="52"/>
      <c r="L16" s="28"/>
      <c r="M16" s="74"/>
    </row>
    <row r="17" spans="1:13" ht="12.75">
      <c r="A17" s="4"/>
      <c r="B17" s="66" t="s">
        <v>43</v>
      </c>
      <c r="C17" s="115" t="s">
        <v>13</v>
      </c>
      <c r="D17" s="4"/>
      <c r="E17" s="114"/>
      <c r="J17" s="35" t="s">
        <v>22</v>
      </c>
      <c r="K17" s="38" t="s">
        <v>44</v>
      </c>
      <c r="L17" s="17" t="s">
        <v>5</v>
      </c>
      <c r="M17" s="90">
        <v>341.72</v>
      </c>
    </row>
    <row r="18" spans="1:13" ht="25.5">
      <c r="A18" s="4"/>
      <c r="B18" s="25" t="s">
        <v>11</v>
      </c>
      <c r="C18" s="115" t="s">
        <v>5</v>
      </c>
      <c r="D18" s="4"/>
      <c r="E18" s="113">
        <v>1793</v>
      </c>
      <c r="J18" s="35" t="s">
        <v>25</v>
      </c>
      <c r="K18" s="38" t="s">
        <v>26</v>
      </c>
      <c r="L18" s="20" t="s">
        <v>13</v>
      </c>
      <c r="M18" s="91">
        <v>136.69</v>
      </c>
    </row>
    <row r="19" spans="1:13" ht="12.75">
      <c r="A19" s="4"/>
      <c r="B19" s="24" t="s">
        <v>56</v>
      </c>
      <c r="C19" s="115" t="s">
        <v>13</v>
      </c>
      <c r="D19" s="4"/>
      <c r="E19" s="113"/>
      <c r="J19" s="45"/>
      <c r="K19" s="52"/>
      <c r="L19" s="28"/>
      <c r="M19" s="74"/>
    </row>
    <row r="20" spans="1:13" ht="12.75">
      <c r="A20" s="4"/>
      <c r="B20" s="25"/>
      <c r="C20" s="115" t="s">
        <v>13</v>
      </c>
      <c r="D20" s="4"/>
      <c r="E20" s="113"/>
      <c r="J20" s="35" t="s">
        <v>27</v>
      </c>
      <c r="K20" s="38" t="s">
        <v>29</v>
      </c>
      <c r="L20" s="17" t="s">
        <v>13</v>
      </c>
      <c r="M20" s="90">
        <v>553.59</v>
      </c>
    </row>
    <row r="21" spans="2:13" ht="12.75">
      <c r="B21" s="25"/>
      <c r="C21" s="115" t="s">
        <v>13</v>
      </c>
      <c r="D21" s="4"/>
      <c r="E21" s="113"/>
      <c r="J21" s="39" t="s">
        <v>28</v>
      </c>
      <c r="K21" s="47" t="s">
        <v>30</v>
      </c>
      <c r="L21" s="44" t="s">
        <v>13</v>
      </c>
      <c r="M21" s="91">
        <v>215.28</v>
      </c>
    </row>
    <row r="22" spans="2:13" ht="12.75">
      <c r="B22" s="122"/>
      <c r="C22" s="115" t="s">
        <v>13</v>
      </c>
      <c r="D22" s="4"/>
      <c r="E22" s="113"/>
      <c r="J22" s="48"/>
      <c r="K22" s="50"/>
      <c r="L22" s="46"/>
      <c r="M22" s="75"/>
    </row>
    <row r="23" spans="1:13" ht="26.25" thickBot="1">
      <c r="A23" s="1"/>
      <c r="B23" s="27"/>
      <c r="C23" s="61"/>
      <c r="D23" s="4"/>
      <c r="E23" s="55"/>
      <c r="F23" s="9"/>
      <c r="J23" s="41" t="s">
        <v>32</v>
      </c>
      <c r="K23" s="49" t="s">
        <v>33</v>
      </c>
      <c r="L23" s="20" t="s">
        <v>5</v>
      </c>
      <c r="M23" s="74"/>
    </row>
    <row r="24" spans="1:13" ht="13.5" thickBot="1">
      <c r="A24" s="1"/>
      <c r="B24" s="31" t="s">
        <v>14</v>
      </c>
      <c r="C24" s="29"/>
      <c r="D24" s="4"/>
      <c r="E24" s="23">
        <f>E7+E8+E9+E12+E13+E14+E15+E16+E17+E18+E22</f>
        <v>5284.9400000000005</v>
      </c>
      <c r="F24" s="9"/>
      <c r="J24" s="36" t="s">
        <v>31</v>
      </c>
      <c r="K24" s="37" t="s">
        <v>40</v>
      </c>
      <c r="L24" s="17" t="s">
        <v>5</v>
      </c>
      <c r="M24" s="92">
        <v>811.59</v>
      </c>
    </row>
    <row r="25" spans="1:13" ht="12.75">
      <c r="A25" s="1"/>
      <c r="B25" s="53"/>
      <c r="C25" s="4"/>
      <c r="D25" s="4"/>
      <c r="E25" s="40"/>
      <c r="J25" s="42" t="s">
        <v>34</v>
      </c>
      <c r="K25" s="43" t="s">
        <v>12</v>
      </c>
      <c r="L25" s="44" t="s">
        <v>13</v>
      </c>
      <c r="M25" s="92">
        <v>1506.99</v>
      </c>
    </row>
    <row r="26" spans="1:13" ht="12.75">
      <c r="A26" s="1"/>
      <c r="B26" s="4"/>
      <c r="C26" s="4"/>
      <c r="D26" s="4"/>
      <c r="E26" s="6"/>
      <c r="J26" s="106"/>
      <c r="K26" s="107"/>
      <c r="L26" s="108"/>
      <c r="M26" s="76"/>
    </row>
    <row r="27" spans="1:13" ht="12.75">
      <c r="A27" s="1"/>
      <c r="B27" s="59" t="str">
        <f>IF(C2="ΝΑΙ","Ετήσιο Τέλος Συνεγκατάστασης Σταθμού Βάσης","-")</f>
        <v>Ετήσιο Τέλος Συνεγκατάστασης Σταθμού Βάσης</v>
      </c>
      <c r="C27" s="58" t="s">
        <v>42</v>
      </c>
      <c r="E27" s="8"/>
      <c r="F27" s="9"/>
      <c r="J27" s="105" t="s">
        <v>4</v>
      </c>
      <c r="K27" s="111" t="s">
        <v>59</v>
      </c>
      <c r="L27" s="30"/>
      <c r="M27" s="77"/>
    </row>
    <row r="28" spans="1:13" ht="12.75">
      <c r="A28" s="1"/>
      <c r="B28" s="57" t="str">
        <f>IF(L9="ΝΑΙ","Εντός κτιρίου-αστικές περιοχές",IF(L13="ΝΑΙ","Εντός κτιρίου-αγροτικές περιοχές",IF(L17="ΝΑΙ","Σε οροφή κτιρίου-αστικές περιοχές",IF(L18="ΝΑΙ","Σε οροφή κτιρίου-αγροτικές  περιοχές",IF(L20="ΝΑΙ","Σε περίβολο-αστικές περιοχές",IF(L21="ΝΑΙ","Σε περίβολο-αγροτικές περιοχές","-"))))))</f>
        <v>Σε οροφή κτιρίου-αστικές περιοχές</v>
      </c>
      <c r="C28" s="65">
        <v>2</v>
      </c>
      <c r="E28" s="96">
        <f>IF(L10="ΝΑΙ",(C28*M10),IF(L11="ΝΑΙ",(C28*M11),IF(L14="ΝΑΙ",(C28*M14),IF(L15="ΝΑΙ",(C28*M15),IF(L17="ΝΑΙ",(C28*M17),IF(L18="ΝΑΙ",(C28*M18),IF(L20="ΝΑΙ",(C28*M20),IF(L21="ΝΑΙ",(C28*M21),0))))))))</f>
        <v>683.44</v>
      </c>
      <c r="F28" s="9"/>
      <c r="J28" s="109" t="s">
        <v>35</v>
      </c>
      <c r="K28" s="110" t="s">
        <v>48</v>
      </c>
      <c r="L28" s="20" t="s">
        <v>13</v>
      </c>
      <c r="M28" s="93">
        <v>328.05</v>
      </c>
    </row>
    <row r="29" spans="1:13" ht="12.75">
      <c r="A29" s="1"/>
      <c r="B29" s="63" t="str">
        <f>IF(L10="ΝΑΙ","Τέλος  (εναλλασσόμενη τάση)",IF(L11="ΝΑΙ","Τέλος( συνεχή και εναλλασσόμενη τάση)",IF(L14="ΝΑΙ","Τέλος  (εναλλασσόμενη τάση)",IF(L15="ΝΑΙ","Τέλος( συνεχή και εναλλασσόμενη τάση)","-"))))</f>
        <v>-</v>
      </c>
      <c r="C29" s="22"/>
      <c r="F29" s="9"/>
      <c r="J29" s="36" t="s">
        <v>36</v>
      </c>
      <c r="K29" s="24" t="s">
        <v>49</v>
      </c>
      <c r="L29" s="17" t="s">
        <v>13</v>
      </c>
      <c r="M29" s="94">
        <v>410.06</v>
      </c>
    </row>
    <row r="30" spans="1:13" ht="12.75">
      <c r="A30" s="1"/>
      <c r="B30" s="64"/>
      <c r="C30" s="62"/>
      <c r="F30" s="9"/>
      <c r="J30" s="36" t="s">
        <v>37</v>
      </c>
      <c r="K30" s="24" t="s">
        <v>50</v>
      </c>
      <c r="L30" s="17" t="s">
        <v>13</v>
      </c>
      <c r="M30" s="94">
        <v>451.07</v>
      </c>
    </row>
    <row r="31" spans="1:13" ht="12.75">
      <c r="A31" s="1"/>
      <c r="B31" s="56" t="str">
        <f>IF(L23="ΝΑΙ","Ετήσιο Τέλος Ηλεκτρομηχανολογικών Διευκολύνσεων","-")</f>
        <v>Ετήσιο Τέλος Ηλεκτρομηχανολογικών Διευκολύνσεων</v>
      </c>
      <c r="C31" s="58" t="s">
        <v>41</v>
      </c>
      <c r="E31" s="4"/>
      <c r="F31" s="9"/>
      <c r="J31" s="36" t="s">
        <v>38</v>
      </c>
      <c r="K31" s="24" t="s">
        <v>51</v>
      </c>
      <c r="L31" s="17" t="s">
        <v>13</v>
      </c>
      <c r="M31" s="94">
        <v>512.58</v>
      </c>
    </row>
    <row r="32" spans="1:13" ht="12.75">
      <c r="A32" s="1"/>
      <c r="B32" s="57" t="str">
        <f>IF(L24="ΝΑΙ","Τέλος Ηλεκτρ. Διευκολύνσεων (εναλλασσόμενη τάση)",IF(L25="ΝΑΙ","Τέλος Ηλεκτρ. Διευκολύνσεων ( συνεχή και εναλλασσόμενη τάση)","-"))</f>
        <v>Τέλος Ηλεκτρ. Διευκολύνσεων (εναλλασσόμενη τάση)</v>
      </c>
      <c r="C32" s="60">
        <v>1</v>
      </c>
      <c r="E32" s="97">
        <f>IF(L24="ΝΑΙ",(C32*M24),IF(L25="ΝΑΙ",(C32*M25),0))</f>
        <v>811.59</v>
      </c>
      <c r="F32" s="9"/>
      <c r="J32" s="36" t="s">
        <v>39</v>
      </c>
      <c r="K32" s="24" t="s">
        <v>52</v>
      </c>
      <c r="L32" s="17" t="s">
        <v>13</v>
      </c>
      <c r="M32" s="95">
        <v>1476.23</v>
      </c>
    </row>
    <row r="33" spans="2:13" ht="12.75">
      <c r="B33" s="78"/>
      <c r="C33" s="79"/>
      <c r="F33" s="9"/>
      <c r="J33" s="36" t="s">
        <v>47</v>
      </c>
      <c r="K33" s="24" t="s">
        <v>53</v>
      </c>
      <c r="L33" s="17" t="s">
        <v>13</v>
      </c>
      <c r="M33" s="95"/>
    </row>
    <row r="34" spans="2:13" ht="12.75">
      <c r="B34" s="56" t="str">
        <f>IF(C3="ΝΑΙ","Ετήσιο Τέλος Συνεγκατάστασης Κεραιών σε Πυλώνα/ Ιστό","-")</f>
        <v>Ετήσιο Τέλος Συνεγκατάστασης Κεραιών σε Πυλώνα/ Ιστό</v>
      </c>
      <c r="C34" s="21"/>
      <c r="D34" s="9"/>
      <c r="E34" s="5"/>
      <c r="F34" s="9"/>
      <c r="J34" s="36" t="s">
        <v>60</v>
      </c>
      <c r="K34" s="24" t="s">
        <v>61</v>
      </c>
      <c r="L34" s="17" t="s">
        <v>5</v>
      </c>
      <c r="M34" s="95"/>
    </row>
    <row r="35" spans="1:6" ht="12.75" customHeight="1">
      <c r="A35" s="1"/>
      <c r="B35" s="67" t="str">
        <f>IF(L28="ΝΑΙ",+K28,IF(L29="ΝΑΙ",+K29,IF(L30="ΝΑΙ",+K30,IF(L31="ΝΑΙ",+K31,IF(L32="ΝΑΙ",+K32,IF(L33="ΝΑΙ",+K33,IF(L34="ΝΑΙ",+K34,"-")))))))</f>
        <v>Ιστός με ύψος  Χ μέτρα</v>
      </c>
      <c r="C35" s="68"/>
      <c r="D35" s="4"/>
      <c r="E35" s="98">
        <f>IF(L28="ΝΑΙ",M28*O3,IF(L29="ΝΑΙ",M29*O3,IF(L30="ΝΑΙ",M30*O3,IF(L31="ΝΑΙ",M31*O3,IF(L32="ΝΑΙ",M32*O3,0)))))</f>
        <v>0</v>
      </c>
      <c r="F35" s="9"/>
    </row>
    <row r="36" spans="1:6" ht="12.75">
      <c r="A36" s="1"/>
      <c r="B36" s="80" t="str">
        <f>IF(C3="ΝΑΙ","Αριθμός κεραιών GSM","-")</f>
        <v>Αριθμός κεραιών GSM</v>
      </c>
      <c r="C36" s="69">
        <v>3</v>
      </c>
      <c r="D36" s="4"/>
      <c r="F36" s="9"/>
    </row>
    <row r="37" spans="1:6" ht="12.75">
      <c r="A37" s="1"/>
      <c r="B37" s="80" t="str">
        <f>IF(C3="ΝΑΙ","'Υψος κεραιών GSM","-")</f>
        <v>'Υψος κεραιών GSM</v>
      </c>
      <c r="C37" s="69">
        <v>2.058</v>
      </c>
      <c r="D37" s="4"/>
      <c r="E37" s="15"/>
      <c r="F37" s="9"/>
    </row>
    <row r="38" spans="1:5" ht="12.75">
      <c r="A38" s="1"/>
      <c r="B38" s="80" t="str">
        <f>IF(C3="ΝΑΙ","Πλάτος κεραιών GSM","-")</f>
        <v>Πλάτος κεραιών GSM</v>
      </c>
      <c r="C38" s="69">
        <v>0.262</v>
      </c>
      <c r="D38" s="4"/>
      <c r="E38" s="6"/>
    </row>
    <row r="39" spans="1:6" ht="12.75">
      <c r="A39" s="4"/>
      <c r="B39" s="80" t="str">
        <f>IF(C3="ΝΑΙ","Αριθμός μικροκυματικών κεραιών","-")</f>
        <v>Αριθμός μικροκυματικών κεραιών</v>
      </c>
      <c r="C39" s="70">
        <v>1</v>
      </c>
      <c r="D39" s="4"/>
      <c r="E39" s="6"/>
      <c r="F39" s="9"/>
    </row>
    <row r="40" spans="1:6" ht="12.75">
      <c r="A40" s="9"/>
      <c r="B40" s="80" t="str">
        <f>IF(C3="ΝΑΙ","Ακτίνα μικροκυματικών κεραιών","-")</f>
        <v>Ακτίνα μικροκυματικών κεραιών</v>
      </c>
      <c r="C40" s="69">
        <v>0.15</v>
      </c>
      <c r="D40" s="9"/>
      <c r="E40" s="5"/>
      <c r="F40" s="9"/>
    </row>
    <row r="41" spans="1:6" ht="13.5" thickBot="1">
      <c r="A41" s="9"/>
      <c r="B41" s="84"/>
      <c r="C41" s="28"/>
      <c r="F41" s="9"/>
    </row>
    <row r="42" spans="1:6" ht="13.5" thickBot="1">
      <c r="A42" s="9"/>
      <c r="B42" s="31" t="s">
        <v>45</v>
      </c>
      <c r="C42" s="85"/>
      <c r="D42" s="14"/>
      <c r="E42" s="86">
        <f>E28+E32+E35</f>
        <v>1495.0300000000002</v>
      </c>
      <c r="F42" s="9"/>
    </row>
    <row r="43" spans="1:6" ht="12.75">
      <c r="A43" s="9"/>
      <c r="B43" s="9"/>
      <c r="C43" s="9"/>
      <c r="D43" s="14"/>
      <c r="E43" s="6"/>
      <c r="F43" s="9"/>
    </row>
    <row r="44" spans="2:5" ht="12.75">
      <c r="B44" s="9"/>
      <c r="C44" s="9"/>
      <c r="D44" s="14"/>
      <c r="E44" s="6"/>
    </row>
    <row r="45" spans="2:5" ht="12.75">
      <c r="B45" s="9"/>
      <c r="C45" s="9"/>
      <c r="D45" s="9"/>
      <c r="E45" s="5"/>
    </row>
    <row r="46" spans="2:5" ht="12.75">
      <c r="B46" s="9"/>
      <c r="C46" s="9"/>
      <c r="D46" s="9"/>
      <c r="E46" s="9"/>
    </row>
    <row r="49" spans="2:5" ht="12.75">
      <c r="B49" s="7"/>
      <c r="E49" s="11"/>
    </row>
    <row r="52" spans="2:4" ht="12.75">
      <c r="B52" s="1"/>
      <c r="C52" s="2"/>
      <c r="D52" s="2"/>
    </row>
  </sheetData>
  <sheetProtection/>
  <dataValidations count="1">
    <dataValidation type="list" allowBlank="1" showInputMessage="1" showErrorMessage="1" sqref="L20:L26 C12:C22 L28:L34 L13:L15 L9:L11 C7:C9 C2:C3 L17:L18">
      <formula1>$O$1:$O$2</formula1>
    </dataValidation>
  </dataValidations>
  <printOptions/>
  <pageMargins left="0.7480314960629921" right="0.7480314960629921" top="0.984251968503937" bottom="0.984251968503937" header="0.5118110236220472" footer="0.5118110236220472"/>
  <pageSetup cellComments="asDisplayed" fitToHeight="1" fitToWidth="1" horizontalDpi="600" verticalDpi="600" orientation="landscape" paperSize="9" scale="61" r:id="rId4"/>
  <headerFooter alignWithMargins="0">
    <oddFooter>&amp;CPage &amp;P&amp;RΣυνεγκατάσταση Κεραιών .xls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OCTPR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Nicolaou</dc:creator>
  <cp:keywords/>
  <dc:description/>
  <cp:lastModifiedBy>Natasa Hambouridou</cp:lastModifiedBy>
  <cp:lastPrinted>2014-05-27T10:35:30Z</cp:lastPrinted>
  <dcterms:created xsi:type="dcterms:W3CDTF">2005-09-12T06:53:14Z</dcterms:created>
  <dcterms:modified xsi:type="dcterms:W3CDTF">2014-11-12T13:11:03Z</dcterms:modified>
  <cp:category/>
  <cp:version/>
  <cp:contentType/>
  <cp:contentStatus/>
</cp:coreProperties>
</file>